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TOSHIBA EXT 1/DB SITES/www Timber Wolf Blades NEW/www/WoodworkingClub/"/>
    </mc:Choice>
  </mc:AlternateContent>
  <xr:revisionPtr revIDLastSave="0" documentId="13_ncr:1_{97789C5A-7FE9-3C46-8389-8372D632DA80}" xr6:coauthVersionLast="47" xr6:coauthVersionMax="47" xr10:uidLastSave="{00000000-0000-0000-0000-000000000000}"/>
  <workbookProtection workbookAlgorithmName="SHA-512" workbookHashValue="iFmmi/52XNyTSM6P+gQhEvK1tWpfoWaXwtV+XS7WKg+p3YbWJ7GqDQPSwij0zs9rQxR4IOkM8rpP9f5ojCyNGQ==" workbookSaltValue="DCJWBPtv/lQWfGE7gNaCbQ==" workbookSpinCount="100000" lockStructure="1"/>
  <bookViews>
    <workbookView xWindow="5280" yWindow="1600" windowWidth="18740" windowHeight="15080" tabRatio="620" activeTab="1" xr2:uid="{00000000-000D-0000-FFFF-FFFF00000000}"/>
  </bookViews>
  <sheets>
    <sheet name="Sheet3" sheetId="3" state="hidden" r:id="rId1"/>
    <sheet name="Order Form" sheetId="4" r:id="rId2"/>
    <sheet name="Sheet1" sheetId="6" state="hidden" r:id="rId3"/>
  </sheets>
  <definedNames>
    <definedName name="_xlnm._FilterDatabase" localSheetId="1" hidden="1">'Order Form'!$H$11:$H$14</definedName>
    <definedName name="Best_Way">Sheet1!$D$14:$D$17</definedName>
    <definedName name="Class">Sheet1!$A$1:$B$47</definedName>
    <definedName name="Discounts">Sheet1!$D$1:$H$7</definedName>
    <definedName name="Item">Sheet3!$C$2:$C$53</definedName>
    <definedName name="PriceSheet">Sheet3!$C$1:$AO$53</definedName>
    <definedName name="_xlnm.Print_Titles" localSheetId="1">'Order Form'!$1:$1</definedName>
    <definedName name="_xlnm.Print_Titles" localSheetId="0">Sheet3!$C:$C,Sheet3!$1:$1</definedName>
    <definedName name="ShipVia">Sheet1!$D$14:$D$16</definedName>
    <definedName name="Terms">Sheet1!$D$10:$D$11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2" i="4" l="1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E26" i="3"/>
  <c r="E25" i="3"/>
  <c r="E24" i="3"/>
  <c r="E23" i="3"/>
  <c r="E22" i="3"/>
  <c r="E21" i="3"/>
  <c r="E20" i="3"/>
  <c r="E16" i="3"/>
  <c r="E15" i="3"/>
  <c r="E14" i="3"/>
  <c r="E13" i="3"/>
  <c r="E12" i="3"/>
  <c r="E11" i="3"/>
  <c r="E9" i="3"/>
  <c r="E8" i="3"/>
  <c r="E7" i="3"/>
  <c r="E6" i="3"/>
  <c r="E5" i="3"/>
  <c r="E4" i="3"/>
  <c r="E3" i="3"/>
  <c r="E2" i="3"/>
  <c r="F17" i="4"/>
  <c r="H17" i="4" s="1"/>
  <c r="F21" i="3"/>
  <c r="AN10" i="3" l="1"/>
  <c r="F26" i="3"/>
  <c r="F25" i="3"/>
  <c r="F24" i="3"/>
  <c r="F23" i="3"/>
  <c r="F22" i="3"/>
  <c r="F20" i="3"/>
  <c r="F16" i="3"/>
  <c r="F15" i="3"/>
  <c r="F14" i="3"/>
  <c r="F13" i="3"/>
  <c r="F12" i="3"/>
  <c r="F11" i="3"/>
  <c r="F9" i="3"/>
  <c r="F8" i="3"/>
  <c r="F7" i="3"/>
  <c r="F6" i="3"/>
  <c r="F5" i="3"/>
  <c r="F4" i="3"/>
  <c r="F3" i="3"/>
  <c r="F2" i="3"/>
  <c r="AN9" i="3" l="1"/>
  <c r="AN8" i="3"/>
  <c r="AN7" i="3"/>
  <c r="AN6" i="3"/>
  <c r="AN4" i="3"/>
  <c r="I100" i="4"/>
  <c r="I95" i="4"/>
  <c r="G95" i="4"/>
  <c r="H95" i="4"/>
  <c r="I94" i="4"/>
  <c r="G94" i="4"/>
  <c r="H94" i="4"/>
  <c r="I93" i="4"/>
  <c r="G93" i="4"/>
  <c r="H93" i="4"/>
  <c r="I92" i="4"/>
  <c r="G92" i="4"/>
  <c r="H92" i="4"/>
  <c r="I61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I41" i="4"/>
  <c r="F41" i="4"/>
  <c r="I40" i="4"/>
  <c r="F40" i="4"/>
  <c r="I39" i="4"/>
  <c r="F39" i="4"/>
  <c r="I38" i="4"/>
  <c r="F38" i="4"/>
  <c r="I37" i="4"/>
  <c r="F37" i="4"/>
  <c r="I36" i="4"/>
  <c r="F36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G101" i="4"/>
  <c r="H101" i="4"/>
  <c r="G99" i="4"/>
  <c r="H99" i="4"/>
  <c r="G98" i="4"/>
  <c r="H98" i="4"/>
  <c r="G97" i="4"/>
  <c r="H97" i="4"/>
  <c r="G96" i="4"/>
  <c r="H96" i="4"/>
  <c r="G91" i="4"/>
  <c r="H91" i="4"/>
  <c r="G90" i="4"/>
  <c r="H90" i="4"/>
  <c r="G89" i="4"/>
  <c r="H89" i="4"/>
  <c r="G88" i="4"/>
  <c r="H88" i="4"/>
  <c r="G87" i="4"/>
  <c r="H87" i="4"/>
  <c r="G86" i="4"/>
  <c r="H86" i="4"/>
  <c r="G85" i="4"/>
  <c r="H85" i="4"/>
  <c r="G84" i="4"/>
  <c r="H84" i="4"/>
  <c r="G83" i="4"/>
  <c r="H83" i="4"/>
  <c r="G82" i="4"/>
  <c r="H82" i="4"/>
  <c r="G81" i="4"/>
  <c r="H81" i="4"/>
  <c r="G80" i="4"/>
  <c r="H80" i="4"/>
  <c r="G79" i="4"/>
  <c r="H79" i="4"/>
  <c r="G78" i="4"/>
  <c r="H78" i="4"/>
  <c r="G77" i="4"/>
  <c r="H77" i="4"/>
  <c r="G76" i="4"/>
  <c r="H76" i="4"/>
  <c r="G75" i="4"/>
  <c r="H75" i="4"/>
  <c r="G74" i="4"/>
  <c r="H74" i="4"/>
  <c r="G73" i="4"/>
  <c r="H73" i="4"/>
  <c r="G72" i="4"/>
  <c r="H72" i="4"/>
  <c r="G71" i="4"/>
  <c r="H71" i="4"/>
  <c r="G70" i="4"/>
  <c r="H70" i="4"/>
  <c r="G69" i="4"/>
  <c r="H69" i="4"/>
  <c r="G68" i="4"/>
  <c r="H68" i="4"/>
  <c r="G67" i="4"/>
  <c r="H67" i="4"/>
  <c r="G66" i="4"/>
  <c r="G64" i="4"/>
  <c r="H6" i="4"/>
  <c r="I97" i="4"/>
  <c r="I99" i="4"/>
  <c r="I91" i="4"/>
  <c r="I90" i="4"/>
  <c r="I89" i="4"/>
  <c r="I102" i="4"/>
  <c r="I101" i="4"/>
  <c r="I98" i="4"/>
  <c r="I96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62" i="4"/>
  <c r="I72" i="4"/>
  <c r="I71" i="4"/>
  <c r="I70" i="4"/>
  <c r="I69" i="4"/>
  <c r="I68" i="4"/>
  <c r="I67" i="4"/>
  <c r="I66" i="4"/>
  <c r="I65" i="4"/>
  <c r="I64" i="4"/>
  <c r="I63" i="4"/>
  <c r="G1" i="3"/>
  <c r="G21" i="3" s="1"/>
  <c r="H1" i="3" l="1"/>
  <c r="I1" i="3" s="1"/>
  <c r="I16" i="3" s="1"/>
  <c r="G15" i="3"/>
  <c r="G16" i="3"/>
  <c r="G20" i="3"/>
  <c r="G22" i="3"/>
  <c r="G23" i="3"/>
  <c r="G24" i="3"/>
  <c r="G25" i="3"/>
  <c r="G26" i="3"/>
  <c r="G8" i="3"/>
  <c r="G6" i="3"/>
  <c r="G14" i="3"/>
  <c r="G12" i="3"/>
  <c r="G9" i="3"/>
  <c r="G4" i="3"/>
  <c r="G7" i="3"/>
  <c r="G13" i="3"/>
  <c r="G3" i="3"/>
  <c r="G2" i="3"/>
  <c r="G11" i="3"/>
  <c r="G5" i="3"/>
  <c r="J101" i="4"/>
  <c r="J17" i="4"/>
  <c r="G17" i="4" s="1"/>
  <c r="J19" i="4"/>
  <c r="G19" i="4" s="1"/>
  <c r="H19" i="4" s="1"/>
  <c r="J21" i="4"/>
  <c r="G21" i="4" s="1"/>
  <c r="H21" i="4" s="1"/>
  <c r="J23" i="4"/>
  <c r="G23" i="4" s="1"/>
  <c r="H23" i="4" s="1"/>
  <c r="J25" i="4"/>
  <c r="G25" i="4" s="1"/>
  <c r="H25" i="4" s="1"/>
  <c r="J27" i="4"/>
  <c r="G27" i="4" s="1"/>
  <c r="H27" i="4" s="1"/>
  <c r="J29" i="4"/>
  <c r="G29" i="4" s="1"/>
  <c r="H29" i="4" s="1"/>
  <c r="J31" i="4"/>
  <c r="G31" i="4" s="1"/>
  <c r="H31" i="4" s="1"/>
  <c r="J33" i="4"/>
  <c r="G33" i="4" s="1"/>
  <c r="H33" i="4" s="1"/>
  <c r="J35" i="4"/>
  <c r="G35" i="4" s="1"/>
  <c r="H35" i="4" s="1"/>
  <c r="J37" i="4"/>
  <c r="G37" i="4" s="1"/>
  <c r="H37" i="4" s="1"/>
  <c r="J39" i="4"/>
  <c r="G39" i="4" s="1"/>
  <c r="H39" i="4" s="1"/>
  <c r="J41" i="4"/>
  <c r="G41" i="4" s="1"/>
  <c r="H41" i="4" s="1"/>
  <c r="J43" i="4"/>
  <c r="G43" i="4" s="1"/>
  <c r="H43" i="4" s="1"/>
  <c r="J45" i="4"/>
  <c r="G45" i="4" s="1"/>
  <c r="H45" i="4" s="1"/>
  <c r="J47" i="4"/>
  <c r="G47" i="4" s="1"/>
  <c r="H47" i="4" s="1"/>
  <c r="J49" i="4"/>
  <c r="G49" i="4" s="1"/>
  <c r="H49" i="4" s="1"/>
  <c r="J51" i="4"/>
  <c r="G51" i="4" s="1"/>
  <c r="H51" i="4" s="1"/>
  <c r="J53" i="4"/>
  <c r="G53" i="4" s="1"/>
  <c r="H53" i="4" s="1"/>
  <c r="J62" i="4"/>
  <c r="G62" i="4" s="1"/>
  <c r="J64" i="4"/>
  <c r="J66" i="4"/>
  <c r="J68" i="4"/>
  <c r="J70" i="4"/>
  <c r="J72" i="4"/>
  <c r="J74" i="4"/>
  <c r="J76" i="4"/>
  <c r="J78" i="4"/>
  <c r="J80" i="4"/>
  <c r="J82" i="4"/>
  <c r="J84" i="4"/>
  <c r="J86" i="4"/>
  <c r="J88" i="4"/>
  <c r="J90" i="4"/>
  <c r="J92" i="4"/>
  <c r="J94" i="4"/>
  <c r="J96" i="4"/>
  <c r="J98" i="4"/>
  <c r="J100" i="4"/>
  <c r="J102" i="4"/>
  <c r="G102" i="4" s="1"/>
  <c r="H102" i="4" s="1"/>
  <c r="J18" i="4"/>
  <c r="J20" i="4"/>
  <c r="G20" i="4" s="1"/>
  <c r="H20" i="4" s="1"/>
  <c r="J22" i="4"/>
  <c r="G22" i="4" s="1"/>
  <c r="H22" i="4" s="1"/>
  <c r="J24" i="4"/>
  <c r="G24" i="4" s="1"/>
  <c r="H24" i="4" s="1"/>
  <c r="J26" i="4"/>
  <c r="G26" i="4" s="1"/>
  <c r="H26" i="4" s="1"/>
  <c r="J28" i="4"/>
  <c r="G28" i="4" s="1"/>
  <c r="H28" i="4" s="1"/>
  <c r="J30" i="4"/>
  <c r="G30" i="4" s="1"/>
  <c r="H30" i="4" s="1"/>
  <c r="J32" i="4"/>
  <c r="G32" i="4" s="1"/>
  <c r="H32" i="4" s="1"/>
  <c r="J34" i="4"/>
  <c r="G34" i="4" s="1"/>
  <c r="H34" i="4" s="1"/>
  <c r="J36" i="4"/>
  <c r="G36" i="4" s="1"/>
  <c r="H36" i="4" s="1"/>
  <c r="J38" i="4"/>
  <c r="G38" i="4" s="1"/>
  <c r="H38" i="4" s="1"/>
  <c r="J40" i="4"/>
  <c r="G40" i="4" s="1"/>
  <c r="H40" i="4" s="1"/>
  <c r="J42" i="4"/>
  <c r="G42" i="4" s="1"/>
  <c r="H42" i="4" s="1"/>
  <c r="J44" i="4"/>
  <c r="G44" i="4" s="1"/>
  <c r="H44" i="4" s="1"/>
  <c r="J46" i="4"/>
  <c r="G46" i="4" s="1"/>
  <c r="H46" i="4" s="1"/>
  <c r="J48" i="4"/>
  <c r="G48" i="4" s="1"/>
  <c r="H48" i="4" s="1"/>
  <c r="J50" i="4"/>
  <c r="G50" i="4" s="1"/>
  <c r="H50" i="4" s="1"/>
  <c r="J52" i="4"/>
  <c r="G52" i="4" s="1"/>
  <c r="H52" i="4" s="1"/>
  <c r="J61" i="4"/>
  <c r="G61" i="4" s="1"/>
  <c r="H61" i="4" s="1"/>
  <c r="J63" i="4"/>
  <c r="G63" i="4" s="1"/>
  <c r="H63" i="4" s="1"/>
  <c r="J65" i="4"/>
  <c r="J67" i="4"/>
  <c r="J69" i="4"/>
  <c r="J71" i="4"/>
  <c r="J73" i="4"/>
  <c r="J75" i="4"/>
  <c r="J77" i="4"/>
  <c r="J79" i="4"/>
  <c r="J81" i="4"/>
  <c r="J83" i="4"/>
  <c r="J85" i="4"/>
  <c r="J87" i="4"/>
  <c r="J89" i="4"/>
  <c r="J91" i="4"/>
  <c r="J93" i="4"/>
  <c r="J95" i="4"/>
  <c r="J97" i="4"/>
  <c r="J99" i="4"/>
  <c r="G100" i="4"/>
  <c r="H100" i="4" s="1"/>
  <c r="G65" i="4"/>
  <c r="H62" i="4"/>
  <c r="H65" i="4"/>
  <c r="H64" i="4"/>
  <c r="H66" i="4"/>
  <c r="H6" i="3" l="1"/>
  <c r="H5" i="3"/>
  <c r="H25" i="3"/>
  <c r="H12" i="3"/>
  <c r="H26" i="3"/>
  <c r="H11" i="3"/>
  <c r="H24" i="3"/>
  <c r="H8" i="3"/>
  <c r="H23" i="3"/>
  <c r="H2" i="3"/>
  <c r="H22" i="3"/>
  <c r="H14" i="3"/>
  <c r="H3" i="3"/>
  <c r="H20" i="3"/>
  <c r="H13" i="3"/>
  <c r="H4" i="3"/>
  <c r="H7" i="3"/>
  <c r="H16" i="3"/>
  <c r="H15" i="3"/>
  <c r="H21" i="3"/>
  <c r="H9" i="3"/>
  <c r="I12" i="3"/>
  <c r="I2" i="3"/>
  <c r="I22" i="3"/>
  <c r="I9" i="3"/>
  <c r="I7" i="3"/>
  <c r="I3" i="3"/>
  <c r="I6" i="3"/>
  <c r="I15" i="3"/>
  <c r="I14" i="3"/>
  <c r="I26" i="3"/>
  <c r="I8" i="3"/>
  <c r="I25" i="3"/>
  <c r="I5" i="3"/>
  <c r="I24" i="3"/>
  <c r="I11" i="3"/>
  <c r="I23" i="3"/>
  <c r="I4" i="3"/>
  <c r="I20" i="3"/>
  <c r="I13" i="3"/>
  <c r="J1" i="3"/>
  <c r="I21" i="3"/>
  <c r="G18" i="4"/>
  <c r="H18" i="4" s="1"/>
  <c r="H54" i="4" s="1"/>
  <c r="K1" i="3" l="1"/>
  <c r="J21" i="3"/>
  <c r="J20" i="3"/>
  <c r="J2" i="3"/>
  <c r="J22" i="3"/>
  <c r="J4" i="3"/>
  <c r="J23" i="3"/>
  <c r="J11" i="3"/>
  <c r="J5" i="3"/>
  <c r="J25" i="3"/>
  <c r="J15" i="3"/>
  <c r="J26" i="3"/>
  <c r="J12" i="3"/>
  <c r="J14" i="3"/>
  <c r="J24" i="3"/>
  <c r="J9" i="3"/>
  <c r="J6" i="3"/>
  <c r="J16" i="3"/>
  <c r="J7" i="3"/>
  <c r="J8" i="3"/>
  <c r="J13" i="3"/>
  <c r="J3" i="3"/>
  <c r="K21" i="3" l="1"/>
  <c r="K3" i="3"/>
  <c r="K4" i="3"/>
  <c r="K22" i="3"/>
  <c r="K11" i="3"/>
  <c r="K24" i="3"/>
  <c r="K20" i="3"/>
  <c r="K12" i="3"/>
  <c r="K25" i="3"/>
  <c r="K7" i="3"/>
  <c r="K14" i="3"/>
  <c r="K5" i="3"/>
  <c r="K26" i="3"/>
  <c r="K8" i="3"/>
  <c r="K9" i="3"/>
  <c r="K13" i="3"/>
  <c r="K23" i="3"/>
  <c r="K2" i="3"/>
  <c r="K15" i="3"/>
  <c r="K16" i="3"/>
  <c r="L1" i="3"/>
  <c r="K6" i="3"/>
  <c r="L21" i="3" l="1"/>
  <c r="L16" i="3"/>
  <c r="L3" i="3"/>
  <c r="L14" i="3"/>
  <c r="L23" i="3"/>
  <c r="L4" i="3"/>
  <c r="L12" i="3"/>
  <c r="L8" i="3"/>
  <c r="L9" i="3"/>
  <c r="L15" i="3"/>
  <c r="L18" i="3"/>
  <c r="L24" i="3"/>
  <c r="L13" i="3"/>
  <c r="M1" i="3"/>
  <c r="L2" i="3"/>
  <c r="L11" i="3"/>
  <c r="L33" i="3"/>
  <c r="L5" i="3"/>
  <c r="L6" i="3"/>
  <c r="L17" i="3"/>
  <c r="L20" i="3"/>
  <c r="L10" i="3"/>
  <c r="L25" i="3"/>
  <c r="L26" i="3"/>
  <c r="L22" i="3"/>
  <c r="L27" i="3"/>
  <c r="L7" i="3"/>
  <c r="M21" i="3" l="1"/>
  <c r="M13" i="3"/>
  <c r="M12" i="3"/>
  <c r="M18" i="3"/>
  <c r="M3" i="3"/>
  <c r="M8" i="3"/>
  <c r="M24" i="3"/>
  <c r="M2" i="3"/>
  <c r="M15" i="3"/>
  <c r="M9" i="3"/>
  <c r="M4" i="3"/>
  <c r="N1" i="3"/>
  <c r="N19" i="3" s="1"/>
  <c r="M11" i="3"/>
  <c r="M22" i="3"/>
  <c r="M16" i="3"/>
  <c r="M7" i="3"/>
  <c r="M14" i="3"/>
  <c r="M25" i="3"/>
  <c r="M5" i="3"/>
  <c r="M33" i="3"/>
  <c r="M26" i="3"/>
  <c r="M23" i="3"/>
  <c r="M17" i="3"/>
  <c r="M6" i="3"/>
  <c r="M27" i="3"/>
  <c r="M10" i="3"/>
  <c r="M20" i="3"/>
  <c r="N21" i="3" l="1"/>
  <c r="N33" i="3"/>
  <c r="N4" i="3"/>
  <c r="N23" i="3"/>
  <c r="N7" i="3"/>
  <c r="N12" i="3"/>
  <c r="N8" i="3"/>
  <c r="N15" i="3"/>
  <c r="N26" i="3"/>
  <c r="N11" i="3"/>
  <c r="O1" i="3"/>
  <c r="N9" i="3"/>
  <c r="N13" i="3"/>
  <c r="N6" i="3"/>
  <c r="N17" i="3"/>
  <c r="N5" i="3"/>
  <c r="N16" i="3"/>
  <c r="N2" i="3"/>
  <c r="N24" i="3"/>
  <c r="N14" i="3"/>
  <c r="N22" i="3"/>
  <c r="N27" i="3"/>
  <c r="N10" i="3"/>
  <c r="N3" i="3"/>
  <c r="N20" i="3"/>
  <c r="N18" i="3"/>
  <c r="N25" i="3"/>
  <c r="O21" i="3" l="1"/>
  <c r="O20" i="3"/>
  <c r="O25" i="3"/>
  <c r="O10" i="3"/>
  <c r="O8" i="3"/>
  <c r="O22" i="3"/>
  <c r="O3" i="3"/>
  <c r="O9" i="3"/>
  <c r="O16" i="3"/>
  <c r="O6" i="3"/>
  <c r="O15" i="3"/>
  <c r="O12" i="3"/>
  <c r="O33" i="3"/>
  <c r="O23" i="3"/>
  <c r="O17" i="3"/>
  <c r="O14" i="3"/>
  <c r="O27" i="3"/>
  <c r="O26" i="3"/>
  <c r="O18" i="3"/>
  <c r="O24" i="3"/>
  <c r="P1" i="3"/>
  <c r="O13" i="3"/>
  <c r="O4" i="3"/>
  <c r="O7" i="3"/>
  <c r="O19" i="3"/>
  <c r="O11" i="3"/>
  <c r="O5" i="3"/>
  <c r="O2" i="3"/>
  <c r="P21" i="3" l="1"/>
  <c r="P10" i="3"/>
  <c r="P13" i="3"/>
  <c r="P22" i="3"/>
  <c r="P8" i="3"/>
  <c r="P23" i="3"/>
  <c r="P4" i="3"/>
  <c r="P18" i="3"/>
  <c r="P26" i="3"/>
  <c r="P12" i="3"/>
  <c r="P2" i="3"/>
  <c r="P17" i="3"/>
  <c r="P25" i="3"/>
  <c r="P9" i="3"/>
  <c r="P5" i="3"/>
  <c r="P20" i="3"/>
  <c r="P14" i="3"/>
  <c r="P6" i="3"/>
  <c r="P19" i="3"/>
  <c r="P24" i="3"/>
  <c r="P27" i="3"/>
  <c r="P33" i="3"/>
  <c r="P7" i="3"/>
  <c r="Q1" i="3"/>
  <c r="P15" i="3"/>
  <c r="P3" i="3"/>
  <c r="P11" i="3"/>
  <c r="P16" i="3"/>
  <c r="Q21" i="3" l="1"/>
  <c r="Q18" i="3"/>
  <c r="Q3" i="3"/>
  <c r="Q24" i="3"/>
  <c r="Q2" i="3"/>
  <c r="Q10" i="3"/>
  <c r="Q13" i="3"/>
  <c r="Q25" i="3"/>
  <c r="Q9" i="3"/>
  <c r="Q27" i="3"/>
  <c r="Q11" i="3"/>
  <c r="Q23" i="3"/>
  <c r="Q17" i="3"/>
  <c r="Q33" i="3"/>
  <c r="Q4" i="3"/>
  <c r="Q16" i="3"/>
  <c r="Q19" i="3"/>
  <c r="Q7" i="3"/>
  <c r="Q20" i="3"/>
  <c r="Q5" i="3"/>
  <c r="Q22" i="3"/>
  <c r="Q15" i="3"/>
  <c r="Q26" i="3"/>
  <c r="R1" i="3"/>
  <c r="R40" i="3" s="1"/>
  <c r="Q6" i="3"/>
  <c r="Q8" i="3"/>
  <c r="Q12" i="3"/>
  <c r="Q14" i="3"/>
  <c r="R42" i="3" l="1"/>
  <c r="R21" i="3"/>
  <c r="R38" i="3"/>
  <c r="R9" i="3"/>
  <c r="R25" i="3"/>
  <c r="R34" i="3"/>
  <c r="R39" i="3"/>
  <c r="R4" i="3"/>
  <c r="R20" i="3"/>
  <c r="R33" i="3"/>
  <c r="R35" i="3"/>
  <c r="R5" i="3"/>
  <c r="R10" i="3"/>
  <c r="R3" i="3"/>
  <c r="R28" i="3"/>
  <c r="R36" i="3"/>
  <c r="R18" i="3"/>
  <c r="R6" i="3"/>
  <c r="R19" i="3"/>
  <c r="R11" i="3"/>
  <c r="R29" i="3"/>
  <c r="R30" i="3"/>
  <c r="R26" i="3"/>
  <c r="R41" i="3"/>
  <c r="R22" i="3"/>
  <c r="R12" i="3"/>
  <c r="R16" i="3"/>
  <c r="R17" i="3"/>
  <c r="R2" i="3"/>
  <c r="R15" i="3"/>
  <c r="R23" i="3"/>
  <c r="R32" i="3"/>
  <c r="R27" i="3"/>
  <c r="R31" i="3"/>
  <c r="R13" i="3"/>
  <c r="R24" i="3"/>
  <c r="R14" i="3"/>
  <c r="R7" i="3"/>
  <c r="S1" i="3"/>
  <c r="S40" i="3" s="1"/>
  <c r="R37" i="3"/>
  <c r="R8" i="3"/>
  <c r="S42" i="3" l="1"/>
  <c r="S21" i="3"/>
  <c r="S20" i="3"/>
  <c r="S33" i="3"/>
  <c r="S3" i="3"/>
  <c r="S2" i="3"/>
  <c r="S10" i="3"/>
  <c r="S41" i="3"/>
  <c r="S22" i="3"/>
  <c r="S13" i="3"/>
  <c r="S36" i="3"/>
  <c r="S23" i="3"/>
  <c r="S30" i="3"/>
  <c r="S11" i="3"/>
  <c r="S27" i="3"/>
  <c r="S6" i="3"/>
  <c r="S24" i="3"/>
  <c r="S25" i="3"/>
  <c r="S35" i="3"/>
  <c r="S26" i="3"/>
  <c r="S17" i="3"/>
  <c r="S28" i="3"/>
  <c r="S31" i="3"/>
  <c r="S29" i="3"/>
  <c r="S15" i="3"/>
  <c r="S8" i="3"/>
  <c r="S4" i="3"/>
  <c r="S38" i="3"/>
  <c r="S5" i="3"/>
  <c r="T1" i="3"/>
  <c r="T40" i="3" s="1"/>
  <c r="S16" i="3"/>
  <c r="S9" i="3"/>
  <c r="S32" i="3"/>
  <c r="S18" i="3"/>
  <c r="S7" i="3"/>
  <c r="S12" i="3"/>
  <c r="S19" i="3"/>
  <c r="S34" i="3"/>
  <c r="S37" i="3"/>
  <c r="S14" i="3"/>
  <c r="S39" i="3"/>
  <c r="T42" i="3" l="1"/>
  <c r="T21" i="3"/>
  <c r="T10" i="3"/>
  <c r="T41" i="3"/>
  <c r="T2" i="3"/>
  <c r="T7" i="3"/>
  <c r="T36" i="3"/>
  <c r="T4" i="3"/>
  <c r="T23" i="3"/>
  <c r="T6" i="3"/>
  <c r="T37" i="3"/>
  <c r="T27" i="3"/>
  <c r="T8" i="3"/>
  <c r="T12" i="3"/>
  <c r="U1" i="3"/>
  <c r="U40" i="3" s="1"/>
  <c r="T34" i="3"/>
  <c r="T35" i="3"/>
  <c r="T3" i="3"/>
  <c r="T22" i="3"/>
  <c r="T28" i="3"/>
  <c r="T30" i="3"/>
  <c r="T32" i="3"/>
  <c r="T17" i="3"/>
  <c r="T13" i="3"/>
  <c r="T18" i="3"/>
  <c r="T5" i="3"/>
  <c r="T24" i="3"/>
  <c r="T11" i="3"/>
  <c r="T14" i="3"/>
  <c r="T39" i="3"/>
  <c r="T20" i="3"/>
  <c r="T33" i="3"/>
  <c r="T29" i="3"/>
  <c r="T16" i="3"/>
  <c r="T38" i="3"/>
  <c r="T19" i="3"/>
  <c r="T9" i="3"/>
  <c r="T15" i="3"/>
  <c r="T26" i="3"/>
  <c r="T31" i="3"/>
  <c r="T25" i="3"/>
  <c r="U42" i="3" l="1"/>
  <c r="U21" i="3"/>
  <c r="U36" i="3"/>
  <c r="U29" i="3"/>
  <c r="U4" i="3"/>
  <c r="U37" i="3"/>
  <c r="U8" i="3"/>
  <c r="U18" i="3"/>
  <c r="U12" i="3"/>
  <c r="U7" i="3"/>
  <c r="U16" i="3"/>
  <c r="U19" i="3"/>
  <c r="U25" i="3"/>
  <c r="U2" i="3"/>
  <c r="U20" i="3"/>
  <c r="U9" i="3"/>
  <c r="U23" i="3"/>
  <c r="U30" i="3"/>
  <c r="U5" i="3"/>
  <c r="U13" i="3"/>
  <c r="U24" i="3"/>
  <c r="U14" i="3"/>
  <c r="U11" i="3"/>
  <c r="U39" i="3"/>
  <c r="U17" i="3"/>
  <c r="U38" i="3"/>
  <c r="V1" i="3"/>
  <c r="V40" i="3" s="1"/>
  <c r="U26" i="3"/>
  <c r="U10" i="3"/>
  <c r="U27" i="3"/>
  <c r="U31" i="3"/>
  <c r="U35" i="3"/>
  <c r="U6" i="3"/>
  <c r="U3" i="3"/>
  <c r="U32" i="3"/>
  <c r="U15" i="3"/>
  <c r="U34" i="3"/>
  <c r="U33" i="3"/>
  <c r="U22" i="3"/>
  <c r="U41" i="3"/>
  <c r="U28" i="3"/>
  <c r="V42" i="3" l="1"/>
  <c r="V21" i="3"/>
  <c r="V37" i="3"/>
  <c r="V17" i="3"/>
  <c r="V19" i="3"/>
  <c r="V31" i="3"/>
  <c r="V32" i="3"/>
  <c r="V5" i="3"/>
  <c r="V27" i="3"/>
  <c r="V11" i="3"/>
  <c r="V8" i="3"/>
  <c r="V34" i="3"/>
  <c r="V33" i="3"/>
  <c r="V26" i="3"/>
  <c r="W1" i="3"/>
  <c r="W40" i="3" s="1"/>
  <c r="V22" i="3"/>
  <c r="V18" i="3"/>
  <c r="V13" i="3"/>
  <c r="V38" i="3"/>
  <c r="V25" i="3"/>
  <c r="V6" i="3"/>
  <c r="V14" i="3"/>
  <c r="V12" i="3"/>
  <c r="V41" i="3"/>
  <c r="V24" i="3"/>
  <c r="V7" i="3"/>
  <c r="V10" i="3"/>
  <c r="V4" i="3"/>
  <c r="V15" i="3"/>
  <c r="V36" i="3"/>
  <c r="V2" i="3"/>
  <c r="V39" i="3"/>
  <c r="V29" i="3"/>
  <c r="V16" i="3"/>
  <c r="V9" i="3"/>
  <c r="V28" i="3"/>
  <c r="V23" i="3"/>
  <c r="V20" i="3"/>
  <c r="V35" i="3"/>
  <c r="V3" i="3"/>
  <c r="V30" i="3"/>
  <c r="W42" i="3" l="1"/>
  <c r="W21" i="3"/>
  <c r="W24" i="3"/>
  <c r="W32" i="3"/>
  <c r="W4" i="3"/>
  <c r="W34" i="3"/>
  <c r="W33" i="3"/>
  <c r="W7" i="3"/>
  <c r="W26" i="3"/>
  <c r="W41" i="3"/>
  <c r="W38" i="3"/>
  <c r="W27" i="3"/>
  <c r="W13" i="3"/>
  <c r="W25" i="3"/>
  <c r="W11" i="3"/>
  <c r="W39" i="3"/>
  <c r="W6" i="3"/>
  <c r="W20" i="3"/>
  <c r="W15" i="3"/>
  <c r="W16" i="3"/>
  <c r="W30" i="3"/>
  <c r="W3" i="3"/>
  <c r="W37" i="3"/>
  <c r="W18" i="3"/>
  <c r="W28" i="3"/>
  <c r="W9" i="3"/>
  <c r="W5" i="3"/>
  <c r="W19" i="3"/>
  <c r="W35" i="3"/>
  <c r="W12" i="3"/>
  <c r="W22" i="3"/>
  <c r="W14" i="3"/>
  <c r="W36" i="3"/>
  <c r="W29" i="3"/>
  <c r="W8" i="3"/>
  <c r="W10" i="3"/>
  <c r="W2" i="3"/>
  <c r="X1" i="3"/>
  <c r="X40" i="3" s="1"/>
  <c r="W31" i="3"/>
  <c r="W23" i="3"/>
  <c r="W17" i="3"/>
  <c r="X42" i="3" l="1"/>
  <c r="X21" i="3"/>
  <c r="X25" i="3"/>
  <c r="X4" i="3"/>
  <c r="X6" i="3"/>
  <c r="X13" i="3"/>
  <c r="X14" i="3"/>
  <c r="X9" i="3"/>
  <c r="X22" i="3"/>
  <c r="X29" i="3"/>
  <c r="X19" i="3"/>
  <c r="X39" i="3"/>
  <c r="X34" i="3"/>
  <c r="X10" i="3"/>
  <c r="X26" i="3"/>
  <c r="X5" i="3"/>
  <c r="X41" i="3"/>
  <c r="X7" i="3"/>
  <c r="X28" i="3"/>
  <c r="X37" i="3"/>
  <c r="Y1" i="3"/>
  <c r="Y40" i="3" s="1"/>
  <c r="X15" i="3"/>
  <c r="X33" i="3"/>
  <c r="X36" i="3"/>
  <c r="X12" i="3"/>
  <c r="X23" i="3"/>
  <c r="X11" i="3"/>
  <c r="X35" i="3"/>
  <c r="X38" i="3"/>
  <c r="X16" i="3"/>
  <c r="X8" i="3"/>
  <c r="X2" i="3"/>
  <c r="X20" i="3"/>
  <c r="X27" i="3"/>
  <c r="X3" i="3"/>
  <c r="X30" i="3"/>
  <c r="X17" i="3"/>
  <c r="X18" i="3"/>
  <c r="X31" i="3"/>
  <c r="X32" i="3"/>
  <c r="X24" i="3"/>
  <c r="Y42" i="3" l="1"/>
  <c r="Y21" i="3"/>
  <c r="Y33" i="3"/>
  <c r="Y35" i="3"/>
  <c r="Y6" i="3"/>
  <c r="Y7" i="3"/>
  <c r="Y41" i="3"/>
  <c r="Y16" i="3"/>
  <c r="Y28" i="3"/>
  <c r="Y36" i="3"/>
  <c r="Y37" i="3"/>
  <c r="Y30" i="3"/>
  <c r="Y13" i="3"/>
  <c r="Y22" i="3"/>
  <c r="Y38" i="3"/>
  <c r="Y39" i="3"/>
  <c r="Y26" i="3"/>
  <c r="Y10" i="3"/>
  <c r="Y20" i="3"/>
  <c r="Y14" i="3"/>
  <c r="Y29" i="3"/>
  <c r="Y15" i="3"/>
  <c r="Y3" i="3"/>
  <c r="Y2" i="3"/>
  <c r="Y4" i="3"/>
  <c r="Y34" i="3"/>
  <c r="Y5" i="3"/>
  <c r="Y18" i="3"/>
  <c r="Y12" i="3"/>
  <c r="Y24" i="3"/>
  <c r="Y8" i="3"/>
  <c r="Y9" i="3"/>
  <c r="Y23" i="3"/>
  <c r="Y17" i="3"/>
  <c r="Z1" i="3"/>
  <c r="Z40" i="3" s="1"/>
  <c r="Y27" i="3"/>
  <c r="Y11" i="3"/>
  <c r="Y31" i="3"/>
  <c r="Y32" i="3"/>
  <c r="Y19" i="3"/>
  <c r="Y25" i="3"/>
  <c r="Z42" i="3" l="1"/>
  <c r="Z43" i="3"/>
  <c r="Z21" i="3"/>
  <c r="Z12" i="3"/>
  <c r="Z10" i="3"/>
  <c r="Z13" i="3"/>
  <c r="Z5" i="3"/>
  <c r="Z36" i="3"/>
  <c r="Z17" i="3"/>
  <c r="Z7" i="3"/>
  <c r="Z14" i="3"/>
  <c r="Z37" i="3"/>
  <c r="Z31" i="3"/>
  <c r="Z18" i="3"/>
  <c r="Z16" i="3"/>
  <c r="Z11" i="3"/>
  <c r="Z41" i="3"/>
  <c r="Z29" i="3"/>
  <c r="Z22" i="3"/>
  <c r="Z9" i="3"/>
  <c r="Z20" i="3"/>
  <c r="Z15" i="3"/>
  <c r="Z3" i="3"/>
  <c r="Z32" i="3"/>
  <c r="Z2" i="3"/>
  <c r="Z39" i="3"/>
  <c r="Z30" i="3"/>
  <c r="Z38" i="3"/>
  <c r="Z23" i="3"/>
  <c r="Z27" i="3"/>
  <c r="Z8" i="3"/>
  <c r="AA1" i="3"/>
  <c r="AA40" i="3" s="1"/>
  <c r="Z24" i="3"/>
  <c r="Z25" i="3"/>
  <c r="Z4" i="3"/>
  <c r="Z19" i="3"/>
  <c r="Z34" i="3"/>
  <c r="Z28" i="3"/>
  <c r="Z33" i="3"/>
  <c r="Z26" i="3"/>
  <c r="Z6" i="3"/>
  <c r="Z35" i="3"/>
  <c r="AA42" i="3" l="1"/>
  <c r="AA43" i="3"/>
  <c r="AA21" i="3"/>
  <c r="AA13" i="3"/>
  <c r="AA35" i="3"/>
  <c r="AA6" i="3"/>
  <c r="AA10" i="3"/>
  <c r="AA22" i="3"/>
  <c r="AA25" i="3"/>
  <c r="AA31" i="3"/>
  <c r="AA8" i="3"/>
  <c r="AA39" i="3"/>
  <c r="AA37" i="3"/>
  <c r="AA12" i="3"/>
  <c r="AA28" i="3"/>
  <c r="AA30" i="3"/>
  <c r="AA3" i="3"/>
  <c r="AA17" i="3"/>
  <c r="AA38" i="3"/>
  <c r="AA14" i="3"/>
  <c r="AA36" i="3"/>
  <c r="AA15" i="3"/>
  <c r="AA33" i="3"/>
  <c r="AA32" i="3"/>
  <c r="AA18" i="3"/>
  <c r="AA2" i="3"/>
  <c r="AA41" i="3"/>
  <c r="AA20" i="3"/>
  <c r="AA23" i="3"/>
  <c r="AA9" i="3"/>
  <c r="AA27" i="3"/>
  <c r="AA11" i="3"/>
  <c r="AB1" i="3"/>
  <c r="AB40" i="3" s="1"/>
  <c r="AA5" i="3"/>
  <c r="AA26" i="3"/>
  <c r="AA34" i="3"/>
  <c r="AA29" i="3"/>
  <c r="AA16" i="3"/>
  <c r="AA4" i="3"/>
  <c r="AA24" i="3"/>
  <c r="AA7" i="3"/>
  <c r="AA19" i="3"/>
  <c r="AB42" i="3" l="1"/>
  <c r="AB43" i="3"/>
  <c r="AB21" i="3"/>
  <c r="AB31" i="3"/>
  <c r="AB36" i="3"/>
  <c r="AB8" i="3"/>
  <c r="AB15" i="3"/>
  <c r="AB23" i="3"/>
  <c r="AB3" i="3"/>
  <c r="AB32" i="3"/>
  <c r="AB37" i="3"/>
  <c r="AB2" i="3"/>
  <c r="AB27" i="3"/>
  <c r="AB39" i="3"/>
  <c r="AB28" i="3"/>
  <c r="AB29" i="3"/>
  <c r="AB22" i="3"/>
  <c r="AB24" i="3"/>
  <c r="AB41" i="3"/>
  <c r="AB7" i="3"/>
  <c r="AB34" i="3"/>
  <c r="AB33" i="3"/>
  <c r="AB17" i="3"/>
  <c r="AB18" i="3"/>
  <c r="AB16" i="3"/>
  <c r="AB25" i="3"/>
  <c r="AB9" i="3"/>
  <c r="AB20" i="3"/>
  <c r="AB11" i="3"/>
  <c r="AB19" i="3"/>
  <c r="AB12" i="3"/>
  <c r="AB5" i="3"/>
  <c r="AC1" i="3"/>
  <c r="AC40" i="3" s="1"/>
  <c r="AB35" i="3"/>
  <c r="AB6" i="3"/>
  <c r="AB38" i="3"/>
  <c r="AB4" i="3"/>
  <c r="AB10" i="3"/>
  <c r="AB13" i="3"/>
  <c r="AB26" i="3"/>
  <c r="AB30" i="3"/>
  <c r="AB14" i="3"/>
  <c r="AC43" i="3" l="1"/>
  <c r="AC42" i="3"/>
  <c r="AC21" i="3"/>
  <c r="AC27" i="3"/>
  <c r="AC18" i="3"/>
  <c r="AC4" i="3"/>
  <c r="AC25" i="3"/>
  <c r="AC2" i="3"/>
  <c r="AC29" i="3"/>
  <c r="AC41" i="3"/>
  <c r="AC31" i="3"/>
  <c r="AC11" i="3"/>
  <c r="AC16" i="3"/>
  <c r="AC24" i="3"/>
  <c r="AC8" i="3"/>
  <c r="AC34" i="3"/>
  <c r="AC14" i="3"/>
  <c r="AC35" i="3"/>
  <c r="AC3" i="3"/>
  <c r="AC10" i="3"/>
  <c r="AC23" i="3"/>
  <c r="AC7" i="3"/>
  <c r="AC38" i="3"/>
  <c r="AC12" i="3"/>
  <c r="AC19" i="3"/>
  <c r="AC39" i="3"/>
  <c r="AC20" i="3"/>
  <c r="AC5" i="3"/>
  <c r="AC26" i="3"/>
  <c r="AC13" i="3"/>
  <c r="AC30" i="3"/>
  <c r="AC9" i="3"/>
  <c r="AC22" i="3"/>
  <c r="AD1" i="3"/>
  <c r="AD40" i="3" s="1"/>
  <c r="AC33" i="3"/>
  <c r="AC17" i="3"/>
  <c r="AC6" i="3"/>
  <c r="AC37" i="3"/>
  <c r="AC36" i="3"/>
  <c r="AC15" i="3"/>
  <c r="AC32" i="3"/>
  <c r="AC28" i="3"/>
  <c r="AD43" i="3" l="1"/>
  <c r="AD42" i="3"/>
  <c r="AD21" i="3"/>
  <c r="AD16" i="3"/>
  <c r="AD24" i="3"/>
  <c r="AD6" i="3"/>
  <c r="AD5" i="3"/>
  <c r="AD25" i="3"/>
  <c r="AD29" i="3"/>
  <c r="AD33" i="3"/>
  <c r="AD35" i="3"/>
  <c r="AD17" i="3"/>
  <c r="AD3" i="3"/>
  <c r="AD14" i="3"/>
  <c r="AD2" i="3"/>
  <c r="AD38" i="3"/>
  <c r="AD12" i="3"/>
  <c r="AD34" i="3"/>
  <c r="AD39" i="3"/>
  <c r="AD20" i="3"/>
  <c r="AD4" i="3"/>
  <c r="AD30" i="3"/>
  <c r="AD10" i="3"/>
  <c r="AD36" i="3"/>
  <c r="AD19" i="3"/>
  <c r="AD9" i="3"/>
  <c r="AE1" i="3"/>
  <c r="AE40" i="3" s="1"/>
  <c r="AD23" i="3"/>
  <c r="AD11" i="3"/>
  <c r="AD7" i="3"/>
  <c r="AD18" i="3"/>
  <c r="AD26" i="3"/>
  <c r="AD28" i="3"/>
  <c r="AD31" i="3"/>
  <c r="AD37" i="3"/>
  <c r="AD41" i="3"/>
  <c r="AD22" i="3"/>
  <c r="AD13" i="3"/>
  <c r="AD15" i="3"/>
  <c r="AD32" i="3"/>
  <c r="AD27" i="3"/>
  <c r="AD8" i="3"/>
  <c r="AE42" i="3" l="1"/>
  <c r="AE43" i="3"/>
  <c r="AE21" i="3"/>
  <c r="AE34" i="3"/>
  <c r="AE39" i="3"/>
  <c r="AE5" i="3"/>
  <c r="AE33" i="3"/>
  <c r="AE30" i="3"/>
  <c r="AE10" i="3"/>
  <c r="AE29" i="3"/>
  <c r="AE14" i="3"/>
  <c r="AE27" i="3"/>
  <c r="AE8" i="3"/>
  <c r="AE20" i="3"/>
  <c r="AE6" i="3"/>
  <c r="AE26" i="3"/>
  <c r="AE41" i="3"/>
  <c r="AE2" i="3"/>
  <c r="AE31" i="3"/>
  <c r="AE36" i="3"/>
  <c r="AE23" i="3"/>
  <c r="AF1" i="3"/>
  <c r="AF40" i="3" s="1"/>
  <c r="AE16" i="3"/>
  <c r="AE38" i="3"/>
  <c r="AE35" i="3"/>
  <c r="AE28" i="3"/>
  <c r="AE15" i="3"/>
  <c r="AE4" i="3"/>
  <c r="AE37" i="3"/>
  <c r="AE25" i="3"/>
  <c r="AE3" i="3"/>
  <c r="AE17" i="3"/>
  <c r="AE32" i="3"/>
  <c r="AE7" i="3"/>
  <c r="AE19" i="3"/>
  <c r="AE9" i="3"/>
  <c r="AE22" i="3"/>
  <c r="AE13" i="3"/>
  <c r="AE12" i="3"/>
  <c r="AE11" i="3"/>
  <c r="AE18" i="3"/>
  <c r="AE24" i="3"/>
  <c r="AF42" i="3" l="1"/>
  <c r="AF43" i="3"/>
  <c r="AF21" i="3"/>
  <c r="AF35" i="3"/>
  <c r="AF26" i="3"/>
  <c r="AF2" i="3"/>
  <c r="AF28" i="3"/>
  <c r="AF14" i="3"/>
  <c r="AF37" i="3"/>
  <c r="AG1" i="3"/>
  <c r="AG40" i="3" s="1"/>
  <c r="AF15" i="3"/>
  <c r="AF10" i="3"/>
  <c r="AF41" i="3"/>
  <c r="AF6" i="3"/>
  <c r="AF13" i="3"/>
  <c r="AF36" i="3"/>
  <c r="AF4" i="3"/>
  <c r="AF23" i="3"/>
  <c r="AF17" i="3"/>
  <c r="AF27" i="3"/>
  <c r="AF12" i="3"/>
  <c r="AF24" i="3"/>
  <c r="AF25" i="3"/>
  <c r="AF22" i="3"/>
  <c r="AF29" i="3"/>
  <c r="AF30" i="3"/>
  <c r="AF5" i="3"/>
  <c r="AF18" i="3"/>
  <c r="AF11" i="3"/>
  <c r="AF16" i="3"/>
  <c r="AF7" i="3"/>
  <c r="AF38" i="3"/>
  <c r="AF8" i="3"/>
  <c r="AF31" i="3"/>
  <c r="AF39" i="3"/>
  <c r="AF3" i="3"/>
  <c r="AF32" i="3"/>
  <c r="AF9" i="3"/>
  <c r="AF34" i="3"/>
  <c r="AF20" i="3"/>
  <c r="AF19" i="3"/>
  <c r="AF33" i="3"/>
  <c r="AG42" i="3" l="1"/>
  <c r="AG43" i="3"/>
  <c r="AG21" i="3"/>
  <c r="AG36" i="3"/>
  <c r="AG29" i="3"/>
  <c r="AG2" i="3"/>
  <c r="AG30" i="3"/>
  <c r="AG4" i="3"/>
  <c r="AG37" i="3"/>
  <c r="AG17" i="3"/>
  <c r="AG13" i="3"/>
  <c r="AG18" i="3"/>
  <c r="AG31" i="3"/>
  <c r="AG11" i="3"/>
  <c r="AG8" i="3"/>
  <c r="AG35" i="3"/>
  <c r="AG23" i="3"/>
  <c r="AG19" i="3"/>
  <c r="AG22" i="3"/>
  <c r="AG14" i="3"/>
  <c r="AG25" i="3"/>
  <c r="AG39" i="3"/>
  <c r="AG12" i="3"/>
  <c r="AG26" i="3"/>
  <c r="AG28" i="3"/>
  <c r="AG24" i="3"/>
  <c r="AG38" i="3"/>
  <c r="AG15" i="3"/>
  <c r="AG7" i="3"/>
  <c r="AG32" i="3"/>
  <c r="AG5" i="3"/>
  <c r="AG34" i="3"/>
  <c r="AG6" i="3"/>
  <c r="AG33" i="3"/>
  <c r="AG27" i="3"/>
  <c r="AG16" i="3"/>
  <c r="AG3" i="3"/>
  <c r="AG20" i="3"/>
  <c r="AH1" i="3"/>
  <c r="AH40" i="3" s="1"/>
  <c r="AG10" i="3"/>
  <c r="AG9" i="3"/>
  <c r="AG41" i="3"/>
  <c r="AH43" i="3" l="1"/>
  <c r="AH42" i="3"/>
  <c r="AH21" i="3"/>
  <c r="AH37" i="3"/>
  <c r="AH17" i="3"/>
  <c r="AH4" i="3"/>
  <c r="AH31" i="3"/>
  <c r="AH14" i="3"/>
  <c r="AH24" i="3"/>
  <c r="AH5" i="3"/>
  <c r="AH38" i="3"/>
  <c r="AH27" i="3"/>
  <c r="AH19" i="3"/>
  <c r="AH39" i="3"/>
  <c r="AH9" i="3"/>
  <c r="AH35" i="3"/>
  <c r="AH18" i="3"/>
  <c r="AH13" i="3"/>
  <c r="AH8" i="3"/>
  <c r="AI1" i="3"/>
  <c r="AI40" i="3" s="1"/>
  <c r="AH22" i="3"/>
  <c r="AH12" i="3"/>
  <c r="AH29" i="3"/>
  <c r="AH23" i="3"/>
  <c r="AH2" i="3"/>
  <c r="AH32" i="3"/>
  <c r="AH15" i="3"/>
  <c r="AH25" i="3"/>
  <c r="AH6" i="3"/>
  <c r="AH16" i="3"/>
  <c r="AH11" i="3"/>
  <c r="AH26" i="3"/>
  <c r="AH7" i="3"/>
  <c r="AH41" i="3"/>
  <c r="AH36" i="3"/>
  <c r="AH30" i="3"/>
  <c r="AH34" i="3"/>
  <c r="AH33" i="3"/>
  <c r="AH10" i="3"/>
  <c r="AH28" i="3"/>
  <c r="AH3" i="3"/>
  <c r="AH20" i="3"/>
  <c r="AI43" i="3" l="1"/>
  <c r="AI42" i="3"/>
  <c r="AI21" i="3"/>
  <c r="AI24" i="3"/>
  <c r="AI32" i="3"/>
  <c r="AI14" i="3"/>
  <c r="AI27" i="3"/>
  <c r="AI19" i="3"/>
  <c r="AI25" i="3"/>
  <c r="AI6" i="3"/>
  <c r="AI39" i="3"/>
  <c r="AI13" i="3"/>
  <c r="AI11" i="3"/>
  <c r="AI2" i="3"/>
  <c r="AI8" i="3"/>
  <c r="AI34" i="3"/>
  <c r="AI5" i="3"/>
  <c r="AI31" i="3"/>
  <c r="AI38" i="3"/>
  <c r="AI15" i="3"/>
  <c r="AI36" i="3"/>
  <c r="AJ1" i="3"/>
  <c r="AJ40" i="3" s="1"/>
  <c r="AI30" i="3"/>
  <c r="AI37" i="3"/>
  <c r="AI18" i="3"/>
  <c r="AI12" i="3"/>
  <c r="AI33" i="3"/>
  <c r="AI3" i="3"/>
  <c r="AI35" i="3"/>
  <c r="AI26" i="3"/>
  <c r="AI7" i="3"/>
  <c r="AI41" i="3"/>
  <c r="AI20" i="3"/>
  <c r="AI23" i="3"/>
  <c r="AI9" i="3"/>
  <c r="AI22" i="3"/>
  <c r="AI16" i="3"/>
  <c r="AI4" i="3"/>
  <c r="AI10" i="3"/>
  <c r="AI28" i="3"/>
  <c r="AI29" i="3"/>
  <c r="AI17" i="3"/>
  <c r="AJ43" i="3" l="1"/>
  <c r="AJ42" i="3"/>
  <c r="AJ21" i="3"/>
  <c r="AJ25" i="3"/>
  <c r="AJ6" i="3"/>
  <c r="AJ39" i="3"/>
  <c r="AJ13" i="3"/>
  <c r="AJ3" i="3"/>
  <c r="AJ11" i="3"/>
  <c r="AJ2" i="3"/>
  <c r="AJ7" i="3"/>
  <c r="AJ41" i="3"/>
  <c r="AJ36" i="3"/>
  <c r="AJ22" i="3"/>
  <c r="AJ34" i="3"/>
  <c r="AJ20" i="3"/>
  <c r="AJ10" i="3"/>
  <c r="AJ16" i="3"/>
  <c r="AJ9" i="3"/>
  <c r="AJ31" i="3"/>
  <c r="AJ12" i="3"/>
  <c r="AJ14" i="3"/>
  <c r="AJ38" i="3"/>
  <c r="AJ27" i="3"/>
  <c r="AJ33" i="3"/>
  <c r="AJ26" i="3"/>
  <c r="AJ4" i="3"/>
  <c r="AJ15" i="3"/>
  <c r="AJ23" i="3"/>
  <c r="AJ8" i="3"/>
  <c r="AJ35" i="3"/>
  <c r="AJ37" i="3"/>
  <c r="AJ17" i="3"/>
  <c r="AJ19" i="3"/>
  <c r="AJ28" i="3"/>
  <c r="AJ29" i="3"/>
  <c r="AJ30" i="3"/>
  <c r="AK1" i="3"/>
  <c r="AK40" i="3" s="1"/>
  <c r="AJ18" i="3"/>
  <c r="AJ32" i="3"/>
  <c r="AJ5" i="3"/>
  <c r="AJ24" i="3"/>
  <c r="AK42" i="3" l="1"/>
  <c r="AK43" i="3"/>
  <c r="AK21" i="3"/>
  <c r="AK33" i="3"/>
  <c r="AK34" i="3"/>
  <c r="AK6" i="3"/>
  <c r="AK23" i="3"/>
  <c r="AK16" i="3"/>
  <c r="AK12" i="3"/>
  <c r="AK38" i="3"/>
  <c r="AK7" i="3"/>
  <c r="AK26" i="3"/>
  <c r="AK35" i="3"/>
  <c r="AK13" i="3"/>
  <c r="AK22" i="3"/>
  <c r="AK19" i="3"/>
  <c r="AK4" i="3"/>
  <c r="AL1" i="3"/>
  <c r="AL40" i="3" s="1"/>
  <c r="AK32" i="3"/>
  <c r="AK27" i="3"/>
  <c r="AK41" i="3"/>
  <c r="AK10" i="3"/>
  <c r="AK11" i="3"/>
  <c r="AK28" i="3"/>
  <c r="AK3" i="3"/>
  <c r="AK8" i="3"/>
  <c r="AK18" i="3"/>
  <c r="AK17" i="3"/>
  <c r="AK15" i="3"/>
  <c r="AK14" i="3"/>
  <c r="AK29" i="3"/>
  <c r="AK24" i="3"/>
  <c r="AK37" i="3"/>
  <c r="AK30" i="3"/>
  <c r="AK36" i="3"/>
  <c r="AK31" i="3"/>
  <c r="AK20" i="3"/>
  <c r="AK39" i="3"/>
  <c r="AK2" i="3"/>
  <c r="AK9" i="3"/>
  <c r="AK25" i="3"/>
  <c r="AK5" i="3"/>
  <c r="AL42" i="3" l="1"/>
  <c r="AL43" i="3"/>
  <c r="AL21" i="3"/>
  <c r="AL12" i="3"/>
  <c r="AL35" i="3"/>
  <c r="AL11" i="3"/>
  <c r="AL33" i="3"/>
  <c r="AL4" i="3"/>
  <c r="AL19" i="3"/>
  <c r="AL28" i="3"/>
  <c r="AL29" i="3"/>
  <c r="AL10" i="3"/>
  <c r="AL7" i="3"/>
  <c r="AL17" i="3"/>
  <c r="AL18" i="3"/>
  <c r="AL9" i="3"/>
  <c r="AL15" i="3"/>
  <c r="AL20" i="3"/>
  <c r="AL27" i="3"/>
  <c r="AL30" i="3"/>
  <c r="AL22" i="3"/>
  <c r="AL37" i="3"/>
  <c r="AL36" i="3"/>
  <c r="AL3" i="3"/>
  <c r="AL26" i="3"/>
  <c r="AL5" i="3"/>
  <c r="AL34" i="3"/>
  <c r="AL14" i="3"/>
  <c r="AL23" i="3"/>
  <c r="AL2" i="3"/>
  <c r="AL24" i="3"/>
  <c r="AL38" i="3"/>
  <c r="AL31" i="3"/>
  <c r="AL25" i="3"/>
  <c r="AL32" i="3"/>
  <c r="AL39" i="3"/>
  <c r="AL6" i="3"/>
  <c r="AL8" i="3"/>
  <c r="AL41" i="3"/>
  <c r="AL13" i="3"/>
  <c r="AL16" i="3"/>
  <c r="AM1" i="3"/>
  <c r="AM40" i="3" s="1"/>
  <c r="AM42" i="3" l="1"/>
  <c r="AM43" i="3"/>
  <c r="AM21" i="3"/>
  <c r="AM13" i="3"/>
  <c r="AM20" i="3"/>
  <c r="AM38" i="3"/>
  <c r="AM19" i="3"/>
  <c r="AM30" i="3"/>
  <c r="AM35" i="3"/>
  <c r="AM3" i="3"/>
  <c r="AM22" i="3"/>
  <c r="AM36" i="3"/>
  <c r="AM33" i="3"/>
  <c r="AM26" i="3"/>
  <c r="AM16" i="3"/>
  <c r="AM34" i="3"/>
  <c r="AM17" i="3"/>
  <c r="AM10" i="3"/>
  <c r="AM2" i="3"/>
  <c r="AM14" i="3"/>
  <c r="AM6" i="3"/>
  <c r="AM8" i="3"/>
  <c r="AM32" i="3"/>
  <c r="AM28" i="3"/>
  <c r="AM11" i="3"/>
  <c r="AM31" i="3"/>
  <c r="AM12" i="3"/>
  <c r="AM41" i="3"/>
  <c r="AM7" i="3"/>
  <c r="AM39" i="3"/>
  <c r="AM15" i="3"/>
  <c r="AM23" i="3"/>
  <c r="AM9" i="3"/>
  <c r="AM37" i="3"/>
  <c r="AM27" i="3"/>
  <c r="AM24" i="3"/>
  <c r="AM5" i="3"/>
  <c r="AM25" i="3"/>
  <c r="AN1" i="3"/>
  <c r="AN40" i="3" s="1"/>
  <c r="AM18" i="3"/>
  <c r="AM4" i="3"/>
  <c r="AM29" i="3"/>
  <c r="AN43" i="3" l="1"/>
  <c r="AN42" i="3"/>
  <c r="AN21" i="3"/>
  <c r="AN31" i="3"/>
  <c r="AN23" i="3"/>
  <c r="AO1" i="3"/>
  <c r="AN15" i="3"/>
  <c r="AN37" i="3"/>
  <c r="AN32" i="3"/>
  <c r="AN18" i="3"/>
  <c r="AN24" i="3"/>
  <c r="AN19" i="3"/>
  <c r="AN29" i="3"/>
  <c r="AN14" i="3"/>
  <c r="AN27" i="3"/>
  <c r="AN16" i="3"/>
  <c r="AN38" i="3"/>
  <c r="AN41" i="3"/>
  <c r="AN25" i="3"/>
  <c r="AN28" i="3"/>
  <c r="AN12" i="3"/>
  <c r="AN11" i="3"/>
  <c r="AN20" i="3"/>
  <c r="AN30" i="3"/>
  <c r="AN2" i="3"/>
  <c r="AN34" i="3"/>
  <c r="AN13" i="3"/>
  <c r="AN35" i="3"/>
  <c r="AN33" i="3"/>
  <c r="AN39" i="3"/>
  <c r="AN17" i="3"/>
  <c r="AN22" i="3"/>
  <c r="AN36" i="3"/>
  <c r="AN26" i="3"/>
  <c r="H56" i="4" l="1"/>
  <c r="H57" i="4"/>
  <c r="H58" i="4" l="1"/>
</calcChain>
</file>

<file path=xl/sharedStrings.xml><?xml version="1.0" encoding="utf-8"?>
<sst xmlns="http://schemas.openxmlformats.org/spreadsheetml/2006/main" count="538" uniqueCount="110">
  <si>
    <t>1/8" x 14 HP .025"</t>
  </si>
  <si>
    <t>P. O. Number:</t>
  </si>
  <si>
    <t>Date:</t>
  </si>
  <si>
    <t>[Fax]</t>
  </si>
  <si>
    <t>Authorized by:</t>
  </si>
  <si>
    <t>Ship via:</t>
  </si>
  <si>
    <t>Ship by date:</t>
  </si>
  <si>
    <t>Subtotal</t>
  </si>
  <si>
    <t>Sales tax</t>
  </si>
  <si>
    <t>Total</t>
  </si>
  <si>
    <t>Item</t>
  </si>
  <si>
    <t>Length</t>
  </si>
  <si>
    <t>Quantity</t>
  </si>
  <si>
    <t xml:space="preserve">3/16" X 4PC .025" </t>
  </si>
  <si>
    <t>3/16" X 10RK .025"</t>
  </si>
  <si>
    <t xml:space="preserve">1/4" X 4PC .025" </t>
  </si>
  <si>
    <t xml:space="preserve">1/4" X 6PC .025" </t>
  </si>
  <si>
    <t xml:space="preserve">1/4" X 8RK .025" </t>
  </si>
  <si>
    <t>1/4" X 10RK .025"</t>
  </si>
  <si>
    <t>1/4" X 14RK .025"</t>
  </si>
  <si>
    <t>3/8" X 3AS .032"</t>
  </si>
  <si>
    <t>3/8" X 3PC .025"</t>
  </si>
  <si>
    <t>3/8" X 4PC .025"</t>
  </si>
  <si>
    <t>3/8" X 6PC .025"</t>
  </si>
  <si>
    <t>3/8" X 8RK .025"</t>
  </si>
  <si>
    <t>3/8" X 10RK .025"</t>
  </si>
  <si>
    <t>3/8" X 14RK .025"</t>
  </si>
  <si>
    <t xml:space="preserve">1/2" X 2AS .032" </t>
  </si>
  <si>
    <t xml:space="preserve">1/2" X 3AS .032" </t>
  </si>
  <si>
    <t xml:space="preserve">1/2" X 3PC .025" </t>
  </si>
  <si>
    <t xml:space="preserve">1/2" X 4PC .025" </t>
  </si>
  <si>
    <t xml:space="preserve">1/2" X 6PC .025" </t>
  </si>
  <si>
    <t xml:space="preserve">1/2" X 8RK .025" </t>
  </si>
  <si>
    <t>1/2" X 10RK .025"</t>
  </si>
  <si>
    <t>1/2" X 14RK .025"</t>
  </si>
  <si>
    <t>Extended Price</t>
  </si>
  <si>
    <t>Club Member</t>
  </si>
  <si>
    <t xml:space="preserve">3/4" X 3TPC .025"      </t>
  </si>
  <si>
    <t xml:space="preserve">3/4" X 3PC .032"       </t>
  </si>
  <si>
    <t xml:space="preserve">3/4" X 4PC .032"       </t>
  </si>
  <si>
    <t xml:space="preserve">3/4" X 6PC .032"       </t>
  </si>
  <si>
    <t xml:space="preserve">3/4" X 10RK .032"      </t>
  </si>
  <si>
    <t xml:space="preserve">3/4" X 14RK .032"      </t>
  </si>
  <si>
    <t>3/4" X 2-3VARI PC .025"</t>
  </si>
  <si>
    <t xml:space="preserve">1" X 2PC .035" </t>
  </si>
  <si>
    <t xml:space="preserve">1" X 3PC .035" </t>
  </si>
  <si>
    <t xml:space="preserve">1" X 4PC .035" </t>
  </si>
  <si>
    <t xml:space="preserve">1" X 6PC .035" </t>
  </si>
  <si>
    <t>1" X 10RK .035"</t>
  </si>
  <si>
    <t>BST-10, Tire for 10" wheel x .75" wide</t>
  </si>
  <si>
    <t>BST-10S, Tire for 10" wheel x 1" wide</t>
  </si>
  <si>
    <t>BST-12, Tire for 12" wheel x 1" wide</t>
  </si>
  <si>
    <t>BST-12S. Tire for 12" wheel x .75" wide</t>
  </si>
  <si>
    <t>BST-14, Tire for 14" wheel x 1" wide</t>
  </si>
  <si>
    <t>BST-16, Tire for 16" wheel x 1.25" wide</t>
  </si>
  <si>
    <t>BST-17, Tire for 17" wheel x 1.125" wide</t>
  </si>
  <si>
    <t>BST-18, Tire for 18" wheel x 1.5" wide</t>
  </si>
  <si>
    <t>BST-19, Tire for 19" wheel x 1" wide</t>
  </si>
  <si>
    <t>BST-20, Tire for 20" wheel x 1.5" wide</t>
  </si>
  <si>
    <t>0"</t>
  </si>
  <si>
    <t>Too short</t>
  </si>
  <si>
    <t>call for pricing</t>
  </si>
  <si>
    <t>Qty</t>
  </si>
  <si>
    <t>Disc Code</t>
  </si>
  <si>
    <t>Disc Qty</t>
  </si>
  <si>
    <t>Disc.</t>
  </si>
  <si>
    <t>List Price</t>
  </si>
  <si>
    <t>Estimated Freight</t>
  </si>
  <si>
    <t>Timber Wolf Blades Purchase Order</t>
  </si>
  <si>
    <t>Vendor Info:</t>
  </si>
  <si>
    <t>Suffolk Machinery Corp</t>
  </si>
  <si>
    <t>12 Waverly Ave</t>
  </si>
  <si>
    <t>Patchogue NY 11772</t>
  </si>
  <si>
    <t>(800) 234-7297</t>
  </si>
  <si>
    <t>Email: sales@timberwolfblades.com</t>
  </si>
  <si>
    <t>Send your PO by fax or email to:</t>
  </si>
  <si>
    <t>Terms:</t>
  </si>
  <si>
    <t>Fax: (631) 289-7156</t>
  </si>
  <si>
    <t>(for NY &amp; PA Only) Enter Tax rate:</t>
  </si>
  <si>
    <t>Payment Method:</t>
  </si>
  <si>
    <t>Credit Card</t>
  </si>
  <si>
    <t>ACH</t>
  </si>
  <si>
    <t>Ship Via:</t>
  </si>
  <si>
    <t>UPS</t>
  </si>
  <si>
    <t>Best Way</t>
  </si>
  <si>
    <r>
      <t xml:space="preserve">Ship to: </t>
    </r>
    <r>
      <rPr>
        <i/>
        <sz val="8"/>
        <rFont val="Tahoma"/>
        <family val="2"/>
      </rPr>
      <t>(if different than above)</t>
    </r>
  </si>
  <si>
    <t>BST-17 Available through Grizzly Ind only</t>
  </si>
  <si>
    <t>Contact Grizzly</t>
  </si>
  <si>
    <t>Your Company Name</t>
  </si>
  <si>
    <t>[Street Address]</t>
  </si>
  <si>
    <t>[Address 2]</t>
  </si>
  <si>
    <t>[City, ST  ZIP Code]</t>
  </si>
  <si>
    <t>[Phone]</t>
  </si>
  <si>
    <t>[Company Name]</t>
  </si>
  <si>
    <t>PPF</t>
  </si>
  <si>
    <t>Weld fee</t>
  </si>
  <si>
    <t xml:space="preserve">1/2" X 2-3VPC .025" </t>
  </si>
  <si>
    <t xml:space="preserve">1" X 2-3VPC .035" </t>
  </si>
  <si>
    <t xml:space="preserve">1/2" X 3-4VPC .025" </t>
  </si>
  <si>
    <t>1 1/4 X 1-1.6 VARI .042 with carbide tip</t>
  </si>
  <si>
    <t>1 1/2 X 1.4-2 VARI .050 with carbide tip</t>
  </si>
  <si>
    <t>If you need more lines, continue on next page.</t>
  </si>
  <si>
    <t>(continued)</t>
  </si>
  <si>
    <t>FedEx</t>
  </si>
  <si>
    <t>USPS</t>
  </si>
  <si>
    <t>3/4" X 2-3Vari PC .025"</t>
  </si>
  <si>
    <t>1 1/4 X 1-1.6 Vari .042 with carbide tip</t>
  </si>
  <si>
    <t>1 1/2 X 1.4-2 Vari .050 with carbide tip</t>
  </si>
  <si>
    <t>1" X 1" 79SS M42 (Bi-Metal)</t>
  </si>
  <si>
    <t>1" x 2/3VPC 11D M42 (Bi-Metal)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</si>
</sst>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@\ \ "/>
    <numFmt numFmtId="166" formatCode="###0&quot;''&quot;"/>
    <numFmt numFmtId="167" formatCode="###\ ##/##0&quot;''&quot;"/>
    <numFmt numFmtId="168" formatCode="0.0000%"/>
    <numFmt numFmtId="169" formatCode="[&lt;=9999999]###\-####;\(###\)\ ###\-####"/>
  </numFmts>
  <fonts count="11" x14ac:knownFonts="1">
    <font>
      <sz val="10"/>
      <name val="Arial"/>
    </font>
    <font>
      <sz val="11"/>
      <name val="Trebuchet MS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63"/>
      <name val="Tahoma"/>
      <family val="2"/>
    </font>
    <font>
      <b/>
      <sz val="10"/>
      <name val="Tahoma"/>
      <family val="2"/>
    </font>
    <font>
      <sz val="16"/>
      <color theme="9" tint="-0.249977111117893"/>
      <name val="Tahoma"/>
      <family val="2"/>
    </font>
    <font>
      <b/>
      <sz val="14"/>
      <color theme="9" tint="-0.249977111117893"/>
      <name val="Tahoma"/>
      <family val="2"/>
    </font>
    <font>
      <sz val="14"/>
      <name val="Arial"/>
      <family val="2"/>
    </font>
    <font>
      <sz val="11"/>
      <name val="Arial"/>
      <family val="2"/>
    </font>
    <font>
      <i/>
      <sz val="8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9"/>
      </left>
      <right style="thin">
        <color theme="9"/>
      </right>
      <top style="hair">
        <color theme="0" tint="-0.24994659260841701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9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theme="9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9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9"/>
      </right>
      <top/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 style="hair">
        <color theme="0" tint="-0.24994659260841701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hair">
        <color theme="0" tint="-0.24994659260841701"/>
      </bottom>
      <diagonal/>
    </border>
    <border>
      <left style="thin">
        <color theme="9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14" fontId="3" fillId="0" borderId="2" xfId="0" applyNumberFormat="1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vertical="center"/>
      <protection hidden="1"/>
    </xf>
    <xf numFmtId="164" fontId="3" fillId="0" borderId="4" xfId="0" applyNumberFormat="1" applyFont="1" applyBorder="1" applyAlignment="1" applyProtection="1">
      <alignment vertical="center"/>
      <protection hidden="1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9" fontId="3" fillId="0" borderId="6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hidden="1"/>
    </xf>
    <xf numFmtId="9" fontId="3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0" borderId="8" xfId="0" applyNumberFormat="1" applyFont="1" applyBorder="1" applyAlignment="1" applyProtection="1">
      <alignment vertical="center"/>
      <protection hidden="1"/>
    </xf>
    <xf numFmtId="164" fontId="3" fillId="0" borderId="9" xfId="0" applyNumberFormat="1" applyFont="1" applyBorder="1" applyAlignment="1" applyProtection="1">
      <alignment vertical="center"/>
      <protection hidden="1"/>
    </xf>
    <xf numFmtId="49" fontId="2" fillId="0" borderId="10" xfId="0" applyNumberFormat="1" applyFont="1" applyBorder="1" applyAlignment="1" applyProtection="1">
      <alignment shrinkToFit="1"/>
      <protection locked="0"/>
    </xf>
    <xf numFmtId="49" fontId="0" fillId="0" borderId="10" xfId="0" applyNumberForma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shrinkToFit="1"/>
      <protection locked="0"/>
    </xf>
    <xf numFmtId="49" fontId="2" fillId="0" borderId="13" xfId="0" applyNumberFormat="1" applyFont="1" applyBorder="1" applyAlignment="1" applyProtection="1">
      <alignment shrinkToFit="1"/>
      <protection locked="0"/>
    </xf>
    <xf numFmtId="0" fontId="2" fillId="0" borderId="14" xfId="0" applyFont="1" applyBorder="1" applyAlignment="1">
      <alignment horizontal="center"/>
    </xf>
    <xf numFmtId="0" fontId="0" fillId="0" borderId="12" xfId="0" applyBorder="1"/>
    <xf numFmtId="165" fontId="3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7" fontId="1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9" fontId="0" fillId="0" borderId="0" xfId="0" applyNumberFormat="1" applyProtection="1">
      <protection hidden="1"/>
    </xf>
    <xf numFmtId="164" fontId="3" fillId="0" borderId="15" xfId="0" applyNumberFormat="1" applyFont="1" applyBorder="1" applyAlignment="1" applyProtection="1">
      <alignment horizontal="center" vertical="center" wrapText="1"/>
      <protection hidden="1"/>
    </xf>
    <xf numFmtId="168" fontId="3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hidden="1"/>
    </xf>
    <xf numFmtId="164" fontId="3" fillId="0" borderId="17" xfId="0" applyNumberFormat="1" applyFont="1" applyBorder="1" applyAlignment="1" applyProtection="1">
      <alignment vertical="center"/>
      <protection hidden="1"/>
    </xf>
    <xf numFmtId="167" fontId="9" fillId="0" borderId="0" xfId="0" applyNumberFormat="1" applyFont="1" applyAlignment="1" applyProtection="1">
      <alignment horizontal="center"/>
      <protection hidden="1"/>
    </xf>
    <xf numFmtId="167" fontId="9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167" fontId="3" fillId="0" borderId="15" xfId="0" applyNumberFormat="1" applyFont="1" applyBorder="1" applyAlignment="1" applyProtection="1">
      <alignment horizontal="center" vertical="center" shrinkToFit="1"/>
      <protection locked="0"/>
    </xf>
    <xf numFmtId="167" fontId="3" fillId="0" borderId="6" xfId="0" applyNumberFormat="1" applyFont="1" applyBorder="1" applyAlignment="1" applyProtection="1">
      <alignment horizontal="center" vertical="center" shrinkToFit="1"/>
      <protection locked="0"/>
    </xf>
    <xf numFmtId="167" fontId="0" fillId="0" borderId="6" xfId="0" applyNumberFormat="1" applyBorder="1" applyAlignment="1" applyProtection="1">
      <alignment horizontal="center" shrinkToFit="1"/>
      <protection locked="0"/>
    </xf>
    <xf numFmtId="167" fontId="0" fillId="0" borderId="7" xfId="0" applyNumberFormat="1" applyBorder="1" applyAlignment="1" applyProtection="1">
      <alignment horizontal="center" shrinkToFit="1"/>
      <protection locked="0"/>
    </xf>
    <xf numFmtId="4" fontId="2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18" xfId="0" applyBorder="1"/>
    <xf numFmtId="167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/>
    <xf numFmtId="49" fontId="0" fillId="0" borderId="20" xfId="0" applyNumberFormat="1" applyBorder="1" applyAlignment="1" applyProtection="1">
      <alignment shrinkToFit="1"/>
      <protection locked="0"/>
    </xf>
    <xf numFmtId="49" fontId="3" fillId="0" borderId="21" xfId="0" applyNumberFormat="1" applyFont="1" applyBorder="1" applyAlignment="1" applyProtection="1">
      <alignment horizontal="left" vertical="center" wrapText="1"/>
      <protection locked="0"/>
    </xf>
    <xf numFmtId="16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hidden="1"/>
    </xf>
    <xf numFmtId="9" fontId="3" fillId="0" borderId="21" xfId="0" applyNumberFormat="1" applyFont="1" applyBorder="1" applyAlignment="1" applyProtection="1">
      <alignment horizontal="center" vertical="center" wrapText="1"/>
      <protection hidden="1"/>
    </xf>
    <xf numFmtId="164" fontId="3" fillId="0" borderId="22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right" vertical="top"/>
      <protection hidden="1"/>
    </xf>
    <xf numFmtId="0" fontId="0" fillId="0" borderId="5" xfId="0" applyBorder="1"/>
    <xf numFmtId="0" fontId="3" fillId="0" borderId="0" xfId="0" applyFont="1" applyAlignment="1" applyProtection="1">
      <alignment horizontal="left" vertical="center" indent="1"/>
      <protection locked="0"/>
    </xf>
    <xf numFmtId="169" fontId="3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shrinkToFi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W53"/>
  <sheetViews>
    <sheetView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N19" sqref="N19"/>
    </sheetView>
  </sheetViews>
  <sheetFormatPr baseColWidth="10" defaultColWidth="9.1640625" defaultRowHeight="13" x14ac:dyDescent="0.15"/>
  <cols>
    <col min="1" max="2" width="9.1640625" style="39"/>
    <col min="3" max="3" width="36" style="39" bestFit="1" customWidth="1"/>
    <col min="4" max="4" width="11.6640625" style="39" bestFit="1" customWidth="1"/>
    <col min="5" max="75" width="9.6640625" style="39" customWidth="1"/>
    <col min="76" max="16384" width="9.1640625" style="39"/>
  </cols>
  <sheetData>
    <row r="1" spans="1:75" s="54" customFormat="1" ht="14" x14ac:dyDescent="0.15">
      <c r="A1" s="54" t="s">
        <v>94</v>
      </c>
      <c r="B1" s="54" t="s">
        <v>95</v>
      </c>
      <c r="C1" s="54" t="s">
        <v>10</v>
      </c>
      <c r="D1" s="54">
        <v>0</v>
      </c>
      <c r="E1" s="54">
        <v>54</v>
      </c>
      <c r="F1" s="55">
        <v>54.125</v>
      </c>
      <c r="G1" s="55">
        <f>+F1+6</f>
        <v>60.125</v>
      </c>
      <c r="H1" s="55">
        <f t="shared" ref="H1:AO1" si="0">+G1+6</f>
        <v>66.125</v>
      </c>
      <c r="I1" s="55">
        <f t="shared" si="0"/>
        <v>72.125</v>
      </c>
      <c r="J1" s="55">
        <f t="shared" si="0"/>
        <v>78.125</v>
      </c>
      <c r="K1" s="55">
        <f t="shared" si="0"/>
        <v>84.125</v>
      </c>
      <c r="L1" s="55">
        <f t="shared" si="0"/>
        <v>90.125</v>
      </c>
      <c r="M1" s="55">
        <f t="shared" si="0"/>
        <v>96.125</v>
      </c>
      <c r="N1" s="55">
        <f t="shared" si="0"/>
        <v>102.125</v>
      </c>
      <c r="O1" s="55">
        <f t="shared" si="0"/>
        <v>108.125</v>
      </c>
      <c r="P1" s="55">
        <f t="shared" si="0"/>
        <v>114.125</v>
      </c>
      <c r="Q1" s="55">
        <f t="shared" si="0"/>
        <v>120.125</v>
      </c>
      <c r="R1" s="55">
        <f t="shared" si="0"/>
        <v>126.125</v>
      </c>
      <c r="S1" s="55">
        <f t="shared" si="0"/>
        <v>132.125</v>
      </c>
      <c r="T1" s="55">
        <f t="shared" si="0"/>
        <v>138.125</v>
      </c>
      <c r="U1" s="55">
        <f t="shared" si="0"/>
        <v>144.125</v>
      </c>
      <c r="V1" s="55">
        <f t="shared" si="0"/>
        <v>150.125</v>
      </c>
      <c r="W1" s="55">
        <f t="shared" si="0"/>
        <v>156.125</v>
      </c>
      <c r="X1" s="55">
        <f t="shared" si="0"/>
        <v>162.125</v>
      </c>
      <c r="Y1" s="55">
        <f t="shared" si="0"/>
        <v>168.125</v>
      </c>
      <c r="Z1" s="55">
        <f t="shared" si="0"/>
        <v>174.125</v>
      </c>
      <c r="AA1" s="55">
        <f t="shared" si="0"/>
        <v>180.125</v>
      </c>
      <c r="AB1" s="55">
        <f t="shared" si="0"/>
        <v>186.125</v>
      </c>
      <c r="AC1" s="55">
        <f t="shared" si="0"/>
        <v>192.125</v>
      </c>
      <c r="AD1" s="55">
        <f t="shared" si="0"/>
        <v>198.125</v>
      </c>
      <c r="AE1" s="55">
        <f t="shared" si="0"/>
        <v>204.125</v>
      </c>
      <c r="AF1" s="55">
        <f t="shared" si="0"/>
        <v>210.125</v>
      </c>
      <c r="AG1" s="55">
        <f t="shared" si="0"/>
        <v>216.125</v>
      </c>
      <c r="AH1" s="55">
        <f t="shared" si="0"/>
        <v>222.125</v>
      </c>
      <c r="AI1" s="55">
        <f t="shared" si="0"/>
        <v>228.125</v>
      </c>
      <c r="AJ1" s="55">
        <f t="shared" si="0"/>
        <v>234.125</v>
      </c>
      <c r="AK1" s="55">
        <f t="shared" si="0"/>
        <v>240.125</v>
      </c>
      <c r="AL1" s="55">
        <f t="shared" si="0"/>
        <v>246.125</v>
      </c>
      <c r="AM1" s="55">
        <f t="shared" si="0"/>
        <v>252.125</v>
      </c>
      <c r="AN1" s="55">
        <f t="shared" si="0"/>
        <v>258.125</v>
      </c>
      <c r="AO1" s="55">
        <f t="shared" si="0"/>
        <v>264.125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</row>
    <row r="2" spans="1:75" x14ac:dyDescent="0.15">
      <c r="A2" s="39">
        <v>1.8622000000000001</v>
      </c>
      <c r="B2" s="39">
        <v>7.82</v>
      </c>
      <c r="C2" s="39" t="s">
        <v>0</v>
      </c>
      <c r="D2" s="57" t="s">
        <v>60</v>
      </c>
      <c r="E2" s="68">
        <f>((E$1)/12*$A2)+$B2</f>
        <v>16.1999</v>
      </c>
      <c r="F2" s="68">
        <f>((F$1+5.875)/12*$A2)+$B2</f>
        <v>17.131</v>
      </c>
      <c r="G2" s="68">
        <f t="shared" ref="F2:AN9" si="1">((G$1+5.875)/12*$A2)+$B2</f>
        <v>18.062100000000001</v>
      </c>
      <c r="H2" s="68">
        <f t="shared" si="1"/>
        <v>18.993200000000002</v>
      </c>
      <c r="I2" s="68">
        <f t="shared" si="1"/>
        <v>19.924300000000002</v>
      </c>
      <c r="J2" s="68">
        <f t="shared" si="1"/>
        <v>20.855400000000003</v>
      </c>
      <c r="K2" s="68">
        <f t="shared" si="1"/>
        <v>21.7865</v>
      </c>
      <c r="L2" s="68">
        <f t="shared" si="1"/>
        <v>22.717600000000001</v>
      </c>
      <c r="M2" s="68">
        <f t="shared" si="1"/>
        <v>23.648700000000002</v>
      </c>
      <c r="N2" s="68">
        <f t="shared" si="1"/>
        <v>24.579800000000002</v>
      </c>
      <c r="O2" s="68">
        <f t="shared" si="1"/>
        <v>25.510899999999999</v>
      </c>
      <c r="P2" s="68">
        <f t="shared" si="1"/>
        <v>26.442</v>
      </c>
      <c r="Q2" s="68">
        <f t="shared" si="1"/>
        <v>27.373100000000001</v>
      </c>
      <c r="R2" s="68">
        <f t="shared" si="1"/>
        <v>28.304200000000002</v>
      </c>
      <c r="S2" s="68">
        <f t="shared" si="1"/>
        <v>29.235300000000002</v>
      </c>
      <c r="T2" s="68">
        <f t="shared" si="1"/>
        <v>30.166400000000003</v>
      </c>
      <c r="U2" s="68">
        <f t="shared" si="1"/>
        <v>31.0975</v>
      </c>
      <c r="V2" s="68">
        <f t="shared" si="1"/>
        <v>32.028599999999997</v>
      </c>
      <c r="W2" s="68">
        <f t="shared" si="1"/>
        <v>32.959699999999998</v>
      </c>
      <c r="X2" s="68">
        <f t="shared" si="1"/>
        <v>33.890799999999999</v>
      </c>
      <c r="Y2" s="68">
        <f t="shared" si="1"/>
        <v>34.821899999999999</v>
      </c>
      <c r="Z2" s="68">
        <f t="shared" si="1"/>
        <v>35.753</v>
      </c>
      <c r="AA2" s="68">
        <f t="shared" si="1"/>
        <v>36.684100000000001</v>
      </c>
      <c r="AB2" s="68">
        <f t="shared" si="1"/>
        <v>37.615200000000002</v>
      </c>
      <c r="AC2" s="68">
        <f t="shared" si="1"/>
        <v>38.546300000000002</v>
      </c>
      <c r="AD2" s="68">
        <f t="shared" si="1"/>
        <v>39.477400000000003</v>
      </c>
      <c r="AE2" s="68">
        <f t="shared" si="1"/>
        <v>40.408500000000004</v>
      </c>
      <c r="AF2" s="68">
        <f t="shared" si="1"/>
        <v>41.339600000000004</v>
      </c>
      <c r="AG2" s="68">
        <f t="shared" si="1"/>
        <v>42.270700000000005</v>
      </c>
      <c r="AH2" s="68">
        <f t="shared" si="1"/>
        <v>43.201799999999999</v>
      </c>
      <c r="AI2" s="68">
        <f t="shared" si="1"/>
        <v>44.132899999999999</v>
      </c>
      <c r="AJ2" s="68">
        <f t="shared" si="1"/>
        <v>45.064</v>
      </c>
      <c r="AK2" s="68">
        <f t="shared" si="1"/>
        <v>45.995100000000001</v>
      </c>
      <c r="AL2" s="68">
        <f t="shared" si="1"/>
        <v>46.926200000000001</v>
      </c>
      <c r="AM2" s="68">
        <f t="shared" si="1"/>
        <v>47.857300000000002</v>
      </c>
      <c r="AN2" s="68">
        <f t="shared" si="1"/>
        <v>48.788400000000003</v>
      </c>
      <c r="AO2" s="38" t="s">
        <v>61</v>
      </c>
    </row>
    <row r="3" spans="1:75" x14ac:dyDescent="0.15">
      <c r="A3">
        <v>1.7857000000000001</v>
      </c>
      <c r="B3">
        <v>6.78</v>
      </c>
      <c r="C3" s="39" t="s">
        <v>13</v>
      </c>
      <c r="D3" s="56" t="s">
        <v>60</v>
      </c>
      <c r="E3" s="68">
        <f t="shared" ref="E3:E16" si="2">((E$1)/12*$A3)+$B3</f>
        <v>14.815650000000002</v>
      </c>
      <c r="F3" s="68">
        <f t="shared" si="1"/>
        <v>15.708500000000001</v>
      </c>
      <c r="G3" s="68">
        <f t="shared" si="1"/>
        <v>16.60135</v>
      </c>
      <c r="H3" s="68">
        <f t="shared" si="1"/>
        <v>17.494199999999999</v>
      </c>
      <c r="I3" s="68">
        <f t="shared" si="1"/>
        <v>18.387050000000002</v>
      </c>
      <c r="J3" s="68">
        <f t="shared" si="1"/>
        <v>19.279900000000001</v>
      </c>
      <c r="K3" s="68">
        <f t="shared" si="1"/>
        <v>20.172750000000001</v>
      </c>
      <c r="L3" s="68">
        <f t="shared" si="1"/>
        <v>21.0656</v>
      </c>
      <c r="M3" s="68">
        <f t="shared" si="1"/>
        <v>21.958449999999999</v>
      </c>
      <c r="N3" s="68">
        <f t="shared" si="1"/>
        <v>22.851300000000002</v>
      </c>
      <c r="O3" s="68">
        <f t="shared" si="1"/>
        <v>23.744150000000001</v>
      </c>
      <c r="P3" s="68">
        <f t="shared" si="1"/>
        <v>24.637</v>
      </c>
      <c r="Q3" s="68">
        <f t="shared" si="1"/>
        <v>25.529850000000003</v>
      </c>
      <c r="R3" s="68">
        <f t="shared" si="1"/>
        <v>26.422700000000003</v>
      </c>
      <c r="S3" s="68">
        <f t="shared" si="1"/>
        <v>27.315550000000002</v>
      </c>
      <c r="T3" s="68">
        <f t="shared" si="1"/>
        <v>28.208400000000001</v>
      </c>
      <c r="U3" s="68">
        <f t="shared" si="1"/>
        <v>29.10125</v>
      </c>
      <c r="V3" s="68">
        <f t="shared" si="1"/>
        <v>29.994100000000003</v>
      </c>
      <c r="W3" s="68">
        <f t="shared" si="1"/>
        <v>30.886950000000002</v>
      </c>
      <c r="X3" s="68">
        <f t="shared" si="1"/>
        <v>31.779800000000002</v>
      </c>
      <c r="Y3" s="68">
        <f t="shared" si="1"/>
        <v>32.672649999999997</v>
      </c>
      <c r="Z3" s="68">
        <f t="shared" si="1"/>
        <v>33.5655</v>
      </c>
      <c r="AA3" s="68">
        <f t="shared" si="1"/>
        <v>34.458350000000003</v>
      </c>
      <c r="AB3" s="68">
        <f t="shared" si="1"/>
        <v>35.351199999999999</v>
      </c>
      <c r="AC3" s="68">
        <f t="shared" si="1"/>
        <v>36.244050000000001</v>
      </c>
      <c r="AD3" s="68">
        <f t="shared" si="1"/>
        <v>37.136899999999997</v>
      </c>
      <c r="AE3" s="68">
        <f t="shared" si="1"/>
        <v>38.02975</v>
      </c>
      <c r="AF3" s="68">
        <f t="shared" si="1"/>
        <v>38.922600000000003</v>
      </c>
      <c r="AG3" s="68">
        <f t="shared" si="1"/>
        <v>39.815450000000006</v>
      </c>
      <c r="AH3" s="68">
        <f t="shared" si="1"/>
        <v>40.708300000000001</v>
      </c>
      <c r="AI3" s="68">
        <f t="shared" si="1"/>
        <v>41.601150000000004</v>
      </c>
      <c r="AJ3" s="68">
        <f t="shared" si="1"/>
        <v>42.494</v>
      </c>
      <c r="AK3" s="68">
        <f t="shared" si="1"/>
        <v>43.386850000000003</v>
      </c>
      <c r="AL3" s="68">
        <f t="shared" si="1"/>
        <v>44.279700000000005</v>
      </c>
      <c r="AM3" s="68">
        <f t="shared" si="1"/>
        <v>45.172550000000001</v>
      </c>
      <c r="AN3" s="38">
        <v>40.93</v>
      </c>
      <c r="AO3" s="38" t="s">
        <v>61</v>
      </c>
    </row>
    <row r="4" spans="1:75" x14ac:dyDescent="0.15">
      <c r="A4">
        <v>1.7857000000000001</v>
      </c>
      <c r="B4">
        <v>6.78</v>
      </c>
      <c r="C4" s="39" t="s">
        <v>14</v>
      </c>
      <c r="D4" s="56" t="s">
        <v>60</v>
      </c>
      <c r="E4" s="68">
        <f t="shared" si="2"/>
        <v>14.815650000000002</v>
      </c>
      <c r="F4" s="68">
        <f t="shared" si="1"/>
        <v>15.708500000000001</v>
      </c>
      <c r="G4" s="68">
        <f t="shared" si="1"/>
        <v>16.60135</v>
      </c>
      <c r="H4" s="68">
        <f t="shared" si="1"/>
        <v>17.494199999999999</v>
      </c>
      <c r="I4" s="68">
        <f t="shared" si="1"/>
        <v>18.387050000000002</v>
      </c>
      <c r="J4" s="68">
        <f t="shared" si="1"/>
        <v>19.279900000000001</v>
      </c>
      <c r="K4" s="68">
        <f t="shared" si="1"/>
        <v>20.172750000000001</v>
      </c>
      <c r="L4" s="68">
        <f t="shared" si="1"/>
        <v>21.0656</v>
      </c>
      <c r="M4" s="68">
        <f t="shared" si="1"/>
        <v>21.958449999999999</v>
      </c>
      <c r="N4" s="68">
        <f t="shared" si="1"/>
        <v>22.851300000000002</v>
      </c>
      <c r="O4" s="68">
        <f t="shared" si="1"/>
        <v>23.744150000000001</v>
      </c>
      <c r="P4" s="68">
        <f t="shared" si="1"/>
        <v>24.637</v>
      </c>
      <c r="Q4" s="68">
        <f t="shared" si="1"/>
        <v>25.529850000000003</v>
      </c>
      <c r="R4" s="68">
        <f t="shared" si="1"/>
        <v>26.422700000000003</v>
      </c>
      <c r="S4" s="68">
        <f t="shared" si="1"/>
        <v>27.315550000000002</v>
      </c>
      <c r="T4" s="68">
        <f t="shared" si="1"/>
        <v>28.208400000000001</v>
      </c>
      <c r="U4" s="68">
        <f t="shared" si="1"/>
        <v>29.10125</v>
      </c>
      <c r="V4" s="68">
        <f t="shared" si="1"/>
        <v>29.994100000000003</v>
      </c>
      <c r="W4" s="68">
        <f t="shared" si="1"/>
        <v>30.886950000000002</v>
      </c>
      <c r="X4" s="68">
        <f t="shared" si="1"/>
        <v>31.779800000000002</v>
      </c>
      <c r="Y4" s="68">
        <f t="shared" si="1"/>
        <v>32.672649999999997</v>
      </c>
      <c r="Z4" s="68">
        <f t="shared" si="1"/>
        <v>33.5655</v>
      </c>
      <c r="AA4" s="68">
        <f t="shared" si="1"/>
        <v>34.458350000000003</v>
      </c>
      <c r="AB4" s="68">
        <f t="shared" si="1"/>
        <v>35.351199999999999</v>
      </c>
      <c r="AC4" s="68">
        <f t="shared" si="1"/>
        <v>36.244050000000001</v>
      </c>
      <c r="AD4" s="68">
        <f t="shared" si="1"/>
        <v>37.136899999999997</v>
      </c>
      <c r="AE4" s="68">
        <f t="shared" si="1"/>
        <v>38.02975</v>
      </c>
      <c r="AF4" s="68">
        <f t="shared" si="1"/>
        <v>38.922600000000003</v>
      </c>
      <c r="AG4" s="68">
        <f t="shared" si="1"/>
        <v>39.815450000000006</v>
      </c>
      <c r="AH4" s="68">
        <f t="shared" si="1"/>
        <v>40.708300000000001</v>
      </c>
      <c r="AI4" s="68">
        <f t="shared" si="1"/>
        <v>41.601150000000004</v>
      </c>
      <c r="AJ4" s="68">
        <f t="shared" si="1"/>
        <v>42.494</v>
      </c>
      <c r="AK4" s="68">
        <f t="shared" si="1"/>
        <v>43.386850000000003</v>
      </c>
      <c r="AL4" s="68">
        <f t="shared" si="1"/>
        <v>44.279700000000005</v>
      </c>
      <c r="AM4" s="68">
        <f t="shared" si="1"/>
        <v>45.172550000000001</v>
      </c>
      <c r="AN4" s="38">
        <f t="shared" ref="AN4" si="3">+AN3</f>
        <v>40.93</v>
      </c>
      <c r="AO4" s="38" t="s">
        <v>61</v>
      </c>
    </row>
    <row r="5" spans="1:75" x14ac:dyDescent="0.15">
      <c r="A5">
        <v>1.8107</v>
      </c>
      <c r="B5">
        <v>7.39</v>
      </c>
      <c r="C5" s="39" t="s">
        <v>15</v>
      </c>
      <c r="D5" s="56" t="s">
        <v>60</v>
      </c>
      <c r="E5" s="68">
        <f t="shared" si="2"/>
        <v>15.538149999999998</v>
      </c>
      <c r="F5" s="68">
        <f t="shared" si="1"/>
        <v>16.4435</v>
      </c>
      <c r="G5" s="68">
        <f t="shared" si="1"/>
        <v>17.348849999999999</v>
      </c>
      <c r="H5" s="68">
        <f t="shared" si="1"/>
        <v>18.254200000000001</v>
      </c>
      <c r="I5" s="68">
        <f t="shared" si="1"/>
        <v>19.159549999999999</v>
      </c>
      <c r="J5" s="68">
        <f t="shared" si="1"/>
        <v>20.064899999999998</v>
      </c>
      <c r="K5" s="68">
        <f t="shared" si="1"/>
        <v>20.97025</v>
      </c>
      <c r="L5" s="68">
        <f t="shared" si="1"/>
        <v>21.875599999999999</v>
      </c>
      <c r="M5" s="68">
        <f t="shared" si="1"/>
        <v>22.780950000000001</v>
      </c>
      <c r="N5" s="68">
        <f t="shared" si="1"/>
        <v>23.686299999999999</v>
      </c>
      <c r="O5" s="68">
        <f t="shared" si="1"/>
        <v>24.591650000000001</v>
      </c>
      <c r="P5" s="68">
        <f t="shared" si="1"/>
        <v>25.497</v>
      </c>
      <c r="Q5" s="68">
        <f t="shared" si="1"/>
        <v>26.402350000000002</v>
      </c>
      <c r="R5" s="68">
        <f t="shared" si="1"/>
        <v>27.307700000000001</v>
      </c>
      <c r="S5" s="68">
        <f t="shared" si="1"/>
        <v>28.213049999999999</v>
      </c>
      <c r="T5" s="68">
        <f t="shared" si="1"/>
        <v>29.118400000000001</v>
      </c>
      <c r="U5" s="68">
        <f t="shared" si="1"/>
        <v>30.02375</v>
      </c>
      <c r="V5" s="68">
        <f t="shared" si="1"/>
        <v>30.929100000000002</v>
      </c>
      <c r="W5" s="68">
        <f t="shared" si="1"/>
        <v>31.83445</v>
      </c>
      <c r="X5" s="68">
        <f t="shared" si="1"/>
        <v>32.739799999999995</v>
      </c>
      <c r="Y5" s="68">
        <f t="shared" si="1"/>
        <v>33.645150000000001</v>
      </c>
      <c r="Z5" s="68">
        <f t="shared" si="1"/>
        <v>34.5505</v>
      </c>
      <c r="AA5" s="68">
        <f t="shared" si="1"/>
        <v>35.455849999999998</v>
      </c>
      <c r="AB5" s="68">
        <f t="shared" si="1"/>
        <v>36.361199999999997</v>
      </c>
      <c r="AC5" s="68">
        <f t="shared" si="1"/>
        <v>37.266549999999995</v>
      </c>
      <c r="AD5" s="68">
        <f t="shared" si="1"/>
        <v>38.171900000000001</v>
      </c>
      <c r="AE5" s="68">
        <f t="shared" si="1"/>
        <v>39.077249999999999</v>
      </c>
      <c r="AF5" s="68">
        <f t="shared" si="1"/>
        <v>39.982599999999998</v>
      </c>
      <c r="AG5" s="68">
        <f t="shared" si="1"/>
        <v>40.887950000000004</v>
      </c>
      <c r="AH5" s="68">
        <f t="shared" si="1"/>
        <v>41.793300000000002</v>
      </c>
      <c r="AI5" s="68">
        <f t="shared" si="1"/>
        <v>42.698650000000001</v>
      </c>
      <c r="AJ5" s="68">
        <f t="shared" si="1"/>
        <v>43.603999999999999</v>
      </c>
      <c r="AK5" s="68">
        <f t="shared" si="1"/>
        <v>44.509349999999998</v>
      </c>
      <c r="AL5" s="68">
        <f t="shared" si="1"/>
        <v>45.414700000000003</v>
      </c>
      <c r="AM5" s="68">
        <f t="shared" si="1"/>
        <v>46.320050000000002</v>
      </c>
      <c r="AN5" s="38">
        <v>41.96</v>
      </c>
      <c r="AO5" s="38" t="s">
        <v>61</v>
      </c>
    </row>
    <row r="6" spans="1:75" x14ac:dyDescent="0.15">
      <c r="A6">
        <v>1.8107</v>
      </c>
      <c r="B6">
        <v>7.39</v>
      </c>
      <c r="C6" s="39" t="s">
        <v>16</v>
      </c>
      <c r="D6" s="56" t="s">
        <v>60</v>
      </c>
      <c r="E6" s="68">
        <f t="shared" si="2"/>
        <v>15.538149999999998</v>
      </c>
      <c r="F6" s="68">
        <f t="shared" si="1"/>
        <v>16.4435</v>
      </c>
      <c r="G6" s="68">
        <f t="shared" si="1"/>
        <v>17.348849999999999</v>
      </c>
      <c r="H6" s="68">
        <f t="shared" si="1"/>
        <v>18.254200000000001</v>
      </c>
      <c r="I6" s="68">
        <f t="shared" si="1"/>
        <v>19.159549999999999</v>
      </c>
      <c r="J6" s="68">
        <f t="shared" si="1"/>
        <v>20.064899999999998</v>
      </c>
      <c r="K6" s="68">
        <f t="shared" si="1"/>
        <v>20.97025</v>
      </c>
      <c r="L6" s="68">
        <f t="shared" si="1"/>
        <v>21.875599999999999</v>
      </c>
      <c r="M6" s="68">
        <f t="shared" si="1"/>
        <v>22.780950000000001</v>
      </c>
      <c r="N6" s="68">
        <f t="shared" si="1"/>
        <v>23.686299999999999</v>
      </c>
      <c r="O6" s="68">
        <f t="shared" si="1"/>
        <v>24.591650000000001</v>
      </c>
      <c r="P6" s="68">
        <f t="shared" si="1"/>
        <v>25.497</v>
      </c>
      <c r="Q6" s="68">
        <f t="shared" si="1"/>
        <v>26.402350000000002</v>
      </c>
      <c r="R6" s="68">
        <f t="shared" si="1"/>
        <v>27.307700000000001</v>
      </c>
      <c r="S6" s="68">
        <f t="shared" si="1"/>
        <v>28.213049999999999</v>
      </c>
      <c r="T6" s="68">
        <f t="shared" si="1"/>
        <v>29.118400000000001</v>
      </c>
      <c r="U6" s="68">
        <f t="shared" si="1"/>
        <v>30.02375</v>
      </c>
      <c r="V6" s="68">
        <f t="shared" si="1"/>
        <v>30.929100000000002</v>
      </c>
      <c r="W6" s="68">
        <f t="shared" si="1"/>
        <v>31.83445</v>
      </c>
      <c r="X6" s="68">
        <f t="shared" si="1"/>
        <v>32.739799999999995</v>
      </c>
      <c r="Y6" s="68">
        <f t="shared" si="1"/>
        <v>33.645150000000001</v>
      </c>
      <c r="Z6" s="68">
        <f t="shared" si="1"/>
        <v>34.5505</v>
      </c>
      <c r="AA6" s="68">
        <f t="shared" si="1"/>
        <v>35.455849999999998</v>
      </c>
      <c r="AB6" s="68">
        <f t="shared" si="1"/>
        <v>36.361199999999997</v>
      </c>
      <c r="AC6" s="68">
        <f t="shared" si="1"/>
        <v>37.266549999999995</v>
      </c>
      <c r="AD6" s="68">
        <f t="shared" si="1"/>
        <v>38.171900000000001</v>
      </c>
      <c r="AE6" s="68">
        <f t="shared" si="1"/>
        <v>39.077249999999999</v>
      </c>
      <c r="AF6" s="68">
        <f t="shared" si="1"/>
        <v>39.982599999999998</v>
      </c>
      <c r="AG6" s="68">
        <f t="shared" si="1"/>
        <v>40.887950000000004</v>
      </c>
      <c r="AH6" s="68">
        <f t="shared" si="1"/>
        <v>41.793300000000002</v>
      </c>
      <c r="AI6" s="68">
        <f t="shared" si="1"/>
        <v>42.698650000000001</v>
      </c>
      <c r="AJ6" s="68">
        <f t="shared" si="1"/>
        <v>43.603999999999999</v>
      </c>
      <c r="AK6" s="68">
        <f t="shared" si="1"/>
        <v>44.509349999999998</v>
      </c>
      <c r="AL6" s="68">
        <f t="shared" si="1"/>
        <v>45.414700000000003</v>
      </c>
      <c r="AM6" s="68">
        <f t="shared" si="1"/>
        <v>46.320050000000002</v>
      </c>
      <c r="AN6" s="38">
        <f t="shared" ref="AN6:AN10" si="4">+AN$5</f>
        <v>41.96</v>
      </c>
      <c r="AO6" s="38" t="s">
        <v>61</v>
      </c>
    </row>
    <row r="7" spans="1:75" x14ac:dyDescent="0.15">
      <c r="A7">
        <v>1.8107</v>
      </c>
      <c r="B7">
        <v>7.39</v>
      </c>
      <c r="C7" s="39" t="s">
        <v>17</v>
      </c>
      <c r="D7" s="56" t="s">
        <v>60</v>
      </c>
      <c r="E7" s="68">
        <f t="shared" si="2"/>
        <v>15.538149999999998</v>
      </c>
      <c r="F7" s="68">
        <f t="shared" si="1"/>
        <v>16.4435</v>
      </c>
      <c r="G7" s="68">
        <f t="shared" si="1"/>
        <v>17.348849999999999</v>
      </c>
      <c r="H7" s="68">
        <f t="shared" si="1"/>
        <v>18.254200000000001</v>
      </c>
      <c r="I7" s="68">
        <f t="shared" si="1"/>
        <v>19.159549999999999</v>
      </c>
      <c r="J7" s="68">
        <f t="shared" si="1"/>
        <v>20.064899999999998</v>
      </c>
      <c r="K7" s="68">
        <f t="shared" si="1"/>
        <v>20.97025</v>
      </c>
      <c r="L7" s="68">
        <f t="shared" si="1"/>
        <v>21.875599999999999</v>
      </c>
      <c r="M7" s="68">
        <f t="shared" si="1"/>
        <v>22.780950000000001</v>
      </c>
      <c r="N7" s="68">
        <f t="shared" si="1"/>
        <v>23.686299999999999</v>
      </c>
      <c r="O7" s="68">
        <f t="shared" si="1"/>
        <v>24.591650000000001</v>
      </c>
      <c r="P7" s="68">
        <f t="shared" si="1"/>
        <v>25.497</v>
      </c>
      <c r="Q7" s="68">
        <f t="shared" si="1"/>
        <v>26.402350000000002</v>
      </c>
      <c r="R7" s="68">
        <f t="shared" si="1"/>
        <v>27.307700000000001</v>
      </c>
      <c r="S7" s="68">
        <f t="shared" si="1"/>
        <v>28.213049999999999</v>
      </c>
      <c r="T7" s="68">
        <f t="shared" si="1"/>
        <v>29.118400000000001</v>
      </c>
      <c r="U7" s="68">
        <f t="shared" si="1"/>
        <v>30.02375</v>
      </c>
      <c r="V7" s="68">
        <f t="shared" si="1"/>
        <v>30.929100000000002</v>
      </c>
      <c r="W7" s="68">
        <f t="shared" si="1"/>
        <v>31.83445</v>
      </c>
      <c r="X7" s="68">
        <f t="shared" si="1"/>
        <v>32.739799999999995</v>
      </c>
      <c r="Y7" s="68">
        <f t="shared" si="1"/>
        <v>33.645150000000001</v>
      </c>
      <c r="Z7" s="68">
        <f t="shared" si="1"/>
        <v>34.5505</v>
      </c>
      <c r="AA7" s="68">
        <f t="shared" si="1"/>
        <v>35.455849999999998</v>
      </c>
      <c r="AB7" s="68">
        <f t="shared" si="1"/>
        <v>36.361199999999997</v>
      </c>
      <c r="AC7" s="68">
        <f t="shared" si="1"/>
        <v>37.266549999999995</v>
      </c>
      <c r="AD7" s="68">
        <f t="shared" si="1"/>
        <v>38.171900000000001</v>
      </c>
      <c r="AE7" s="68">
        <f t="shared" si="1"/>
        <v>39.077249999999999</v>
      </c>
      <c r="AF7" s="68">
        <f t="shared" si="1"/>
        <v>39.982599999999998</v>
      </c>
      <c r="AG7" s="68">
        <f t="shared" si="1"/>
        <v>40.887950000000004</v>
      </c>
      <c r="AH7" s="68">
        <f t="shared" si="1"/>
        <v>41.793300000000002</v>
      </c>
      <c r="AI7" s="68">
        <f t="shared" si="1"/>
        <v>42.698650000000001</v>
      </c>
      <c r="AJ7" s="68">
        <f t="shared" si="1"/>
        <v>43.603999999999999</v>
      </c>
      <c r="AK7" s="68">
        <f t="shared" si="1"/>
        <v>44.509349999999998</v>
      </c>
      <c r="AL7" s="68">
        <f t="shared" si="1"/>
        <v>45.414700000000003</v>
      </c>
      <c r="AM7" s="68">
        <f t="shared" si="1"/>
        <v>46.320050000000002</v>
      </c>
      <c r="AN7" s="38">
        <f t="shared" si="4"/>
        <v>41.96</v>
      </c>
      <c r="AO7" s="38" t="s">
        <v>61</v>
      </c>
    </row>
    <row r="8" spans="1:75" x14ac:dyDescent="0.15">
      <c r="A8">
        <v>1.8107</v>
      </c>
      <c r="B8">
        <v>7.39</v>
      </c>
      <c r="C8" s="39" t="s">
        <v>18</v>
      </c>
      <c r="D8" s="56" t="s">
        <v>60</v>
      </c>
      <c r="E8" s="68">
        <f t="shared" si="2"/>
        <v>15.538149999999998</v>
      </c>
      <c r="F8" s="68">
        <f t="shared" si="1"/>
        <v>16.4435</v>
      </c>
      <c r="G8" s="68">
        <f t="shared" si="1"/>
        <v>17.348849999999999</v>
      </c>
      <c r="H8" s="68">
        <f t="shared" si="1"/>
        <v>18.254200000000001</v>
      </c>
      <c r="I8" s="68">
        <f t="shared" si="1"/>
        <v>19.159549999999999</v>
      </c>
      <c r="J8" s="68">
        <f t="shared" si="1"/>
        <v>20.064899999999998</v>
      </c>
      <c r="K8" s="68">
        <f t="shared" si="1"/>
        <v>20.97025</v>
      </c>
      <c r="L8" s="68">
        <f t="shared" si="1"/>
        <v>21.875599999999999</v>
      </c>
      <c r="M8" s="68">
        <f t="shared" si="1"/>
        <v>22.780950000000001</v>
      </c>
      <c r="N8" s="68">
        <f t="shared" si="1"/>
        <v>23.686299999999999</v>
      </c>
      <c r="O8" s="68">
        <f t="shared" si="1"/>
        <v>24.591650000000001</v>
      </c>
      <c r="P8" s="68">
        <f t="shared" si="1"/>
        <v>25.497</v>
      </c>
      <c r="Q8" s="68">
        <f t="shared" si="1"/>
        <v>26.402350000000002</v>
      </c>
      <c r="R8" s="68">
        <f t="shared" si="1"/>
        <v>27.307700000000001</v>
      </c>
      <c r="S8" s="68">
        <f t="shared" si="1"/>
        <v>28.213049999999999</v>
      </c>
      <c r="T8" s="68">
        <f t="shared" si="1"/>
        <v>29.118400000000001</v>
      </c>
      <c r="U8" s="68">
        <f t="shared" si="1"/>
        <v>30.02375</v>
      </c>
      <c r="V8" s="68">
        <f t="shared" si="1"/>
        <v>30.929100000000002</v>
      </c>
      <c r="W8" s="68">
        <f t="shared" si="1"/>
        <v>31.83445</v>
      </c>
      <c r="X8" s="68">
        <f t="shared" si="1"/>
        <v>32.739799999999995</v>
      </c>
      <c r="Y8" s="68">
        <f t="shared" si="1"/>
        <v>33.645150000000001</v>
      </c>
      <c r="Z8" s="68">
        <f t="shared" si="1"/>
        <v>34.5505</v>
      </c>
      <c r="AA8" s="68">
        <f t="shared" si="1"/>
        <v>35.455849999999998</v>
      </c>
      <c r="AB8" s="68">
        <f t="shared" si="1"/>
        <v>36.361199999999997</v>
      </c>
      <c r="AC8" s="68">
        <f t="shared" si="1"/>
        <v>37.266549999999995</v>
      </c>
      <c r="AD8" s="68">
        <f t="shared" si="1"/>
        <v>38.171900000000001</v>
      </c>
      <c r="AE8" s="68">
        <f t="shared" si="1"/>
        <v>39.077249999999999</v>
      </c>
      <c r="AF8" s="68">
        <f t="shared" si="1"/>
        <v>39.982599999999998</v>
      </c>
      <c r="AG8" s="68">
        <f t="shared" si="1"/>
        <v>40.887950000000004</v>
      </c>
      <c r="AH8" s="68">
        <f t="shared" si="1"/>
        <v>41.793300000000002</v>
      </c>
      <c r="AI8" s="68">
        <f t="shared" si="1"/>
        <v>42.698650000000001</v>
      </c>
      <c r="AJ8" s="68">
        <f t="shared" si="1"/>
        <v>43.603999999999999</v>
      </c>
      <c r="AK8" s="68">
        <f t="shared" si="1"/>
        <v>44.509349999999998</v>
      </c>
      <c r="AL8" s="68">
        <f t="shared" si="1"/>
        <v>45.414700000000003</v>
      </c>
      <c r="AM8" s="68">
        <f t="shared" si="1"/>
        <v>46.320050000000002</v>
      </c>
      <c r="AN8" s="38">
        <f t="shared" si="4"/>
        <v>41.96</v>
      </c>
      <c r="AO8" s="38" t="s">
        <v>61</v>
      </c>
    </row>
    <row r="9" spans="1:75" x14ac:dyDescent="0.15">
      <c r="A9">
        <v>1.8107</v>
      </c>
      <c r="B9">
        <v>7.39</v>
      </c>
      <c r="C9" s="39" t="s">
        <v>19</v>
      </c>
      <c r="D9" s="56" t="s">
        <v>60</v>
      </c>
      <c r="E9" s="68">
        <f t="shared" si="2"/>
        <v>15.538149999999998</v>
      </c>
      <c r="F9" s="68">
        <f t="shared" si="1"/>
        <v>16.4435</v>
      </c>
      <c r="G9" s="68">
        <f t="shared" si="1"/>
        <v>17.348849999999999</v>
      </c>
      <c r="H9" s="68">
        <f t="shared" si="1"/>
        <v>18.254200000000001</v>
      </c>
      <c r="I9" s="68">
        <f t="shared" si="1"/>
        <v>19.159549999999999</v>
      </c>
      <c r="J9" s="68">
        <f t="shared" si="1"/>
        <v>20.064899999999998</v>
      </c>
      <c r="K9" s="68">
        <f t="shared" si="1"/>
        <v>20.97025</v>
      </c>
      <c r="L9" s="68">
        <f t="shared" si="1"/>
        <v>21.875599999999999</v>
      </c>
      <c r="M9" s="68">
        <f t="shared" si="1"/>
        <v>22.780950000000001</v>
      </c>
      <c r="N9" s="68">
        <f t="shared" si="1"/>
        <v>23.686299999999999</v>
      </c>
      <c r="O9" s="68">
        <f t="shared" si="1"/>
        <v>24.591650000000001</v>
      </c>
      <c r="P9" s="68">
        <f t="shared" si="1"/>
        <v>25.497</v>
      </c>
      <c r="Q9" s="68">
        <f t="shared" si="1"/>
        <v>26.402350000000002</v>
      </c>
      <c r="R9" s="68">
        <f t="shared" si="1"/>
        <v>27.307700000000001</v>
      </c>
      <c r="S9" s="68">
        <f t="shared" si="1"/>
        <v>28.213049999999999</v>
      </c>
      <c r="T9" s="68">
        <f t="shared" si="1"/>
        <v>29.118400000000001</v>
      </c>
      <c r="U9" s="68">
        <f t="shared" si="1"/>
        <v>30.02375</v>
      </c>
      <c r="V9" s="68">
        <f t="shared" si="1"/>
        <v>30.929100000000002</v>
      </c>
      <c r="W9" s="68">
        <f t="shared" ref="W9:AM10" si="5">((W$1+5.875)/12*$A9)+$B9</f>
        <v>31.83445</v>
      </c>
      <c r="X9" s="68">
        <f t="shared" si="5"/>
        <v>32.739799999999995</v>
      </c>
      <c r="Y9" s="68">
        <f t="shared" si="5"/>
        <v>33.645150000000001</v>
      </c>
      <c r="Z9" s="68">
        <f t="shared" si="5"/>
        <v>34.5505</v>
      </c>
      <c r="AA9" s="68">
        <f t="shared" si="5"/>
        <v>35.455849999999998</v>
      </c>
      <c r="AB9" s="68">
        <f t="shared" si="5"/>
        <v>36.361199999999997</v>
      </c>
      <c r="AC9" s="68">
        <f t="shared" si="5"/>
        <v>37.266549999999995</v>
      </c>
      <c r="AD9" s="68">
        <f t="shared" si="5"/>
        <v>38.171900000000001</v>
      </c>
      <c r="AE9" s="68">
        <f t="shared" si="5"/>
        <v>39.077249999999999</v>
      </c>
      <c r="AF9" s="68">
        <f t="shared" si="5"/>
        <v>39.982599999999998</v>
      </c>
      <c r="AG9" s="68">
        <f t="shared" si="5"/>
        <v>40.887950000000004</v>
      </c>
      <c r="AH9" s="68">
        <f t="shared" si="5"/>
        <v>41.793300000000002</v>
      </c>
      <c r="AI9" s="68">
        <f t="shared" si="5"/>
        <v>42.698650000000001</v>
      </c>
      <c r="AJ9" s="68">
        <f t="shared" si="5"/>
        <v>43.603999999999999</v>
      </c>
      <c r="AK9" s="68">
        <f t="shared" si="5"/>
        <v>44.509349999999998</v>
      </c>
      <c r="AL9" s="68">
        <f t="shared" si="5"/>
        <v>45.414700000000003</v>
      </c>
      <c r="AM9" s="68">
        <f t="shared" si="5"/>
        <v>46.320050000000002</v>
      </c>
      <c r="AN9" s="38">
        <f t="shared" si="4"/>
        <v>41.96</v>
      </c>
      <c r="AO9" s="38" t="s">
        <v>61</v>
      </c>
    </row>
    <row r="10" spans="1:75" x14ac:dyDescent="0.15">
      <c r="A10">
        <v>2.1678000000000002</v>
      </c>
      <c r="B10">
        <v>7.39</v>
      </c>
      <c r="C10" s="39" t="s">
        <v>20</v>
      </c>
      <c r="D10" s="56" t="s">
        <v>60</v>
      </c>
      <c r="E10" s="56" t="s">
        <v>60</v>
      </c>
      <c r="F10" s="56" t="s">
        <v>60</v>
      </c>
      <c r="G10" s="56" t="s">
        <v>60</v>
      </c>
      <c r="H10" s="56" t="s">
        <v>60</v>
      </c>
      <c r="I10" s="56" t="s">
        <v>60</v>
      </c>
      <c r="J10" s="56" t="s">
        <v>60</v>
      </c>
      <c r="K10" s="56" t="s">
        <v>60</v>
      </c>
      <c r="L10" s="68">
        <f t="shared" ref="L10:V10" si="6">((L$1+5.875)/12*$A10)+$B10</f>
        <v>24.732400000000002</v>
      </c>
      <c r="M10" s="68">
        <f t="shared" si="6"/>
        <v>25.816300000000002</v>
      </c>
      <c r="N10" s="68">
        <f t="shared" si="6"/>
        <v>26.900200000000002</v>
      </c>
      <c r="O10" s="68">
        <f t="shared" si="6"/>
        <v>27.984100000000002</v>
      </c>
      <c r="P10" s="68">
        <f t="shared" si="6"/>
        <v>29.068000000000001</v>
      </c>
      <c r="Q10" s="68">
        <f t="shared" si="6"/>
        <v>30.151900000000001</v>
      </c>
      <c r="R10" s="68">
        <f t="shared" si="6"/>
        <v>31.235800000000001</v>
      </c>
      <c r="S10" s="68">
        <f t="shared" si="6"/>
        <v>32.319699999999997</v>
      </c>
      <c r="T10" s="68">
        <f t="shared" si="6"/>
        <v>33.403600000000004</v>
      </c>
      <c r="U10" s="68">
        <f t="shared" si="6"/>
        <v>34.487500000000004</v>
      </c>
      <c r="V10" s="68">
        <f t="shared" si="6"/>
        <v>35.571400000000004</v>
      </c>
      <c r="W10" s="68">
        <f t="shared" si="5"/>
        <v>36.655300000000004</v>
      </c>
      <c r="X10" s="68">
        <f t="shared" si="5"/>
        <v>37.739200000000004</v>
      </c>
      <c r="Y10" s="68">
        <f t="shared" si="5"/>
        <v>38.823100000000004</v>
      </c>
      <c r="Z10" s="68">
        <f t="shared" si="5"/>
        <v>39.907000000000004</v>
      </c>
      <c r="AA10" s="68">
        <f t="shared" si="5"/>
        <v>40.990900000000003</v>
      </c>
      <c r="AB10" s="68">
        <f t="shared" si="5"/>
        <v>42.074800000000003</v>
      </c>
      <c r="AC10" s="68">
        <f t="shared" si="5"/>
        <v>43.158700000000003</v>
      </c>
      <c r="AD10" s="68">
        <f t="shared" si="5"/>
        <v>44.242600000000003</v>
      </c>
      <c r="AE10" s="68">
        <f t="shared" si="5"/>
        <v>45.326500000000003</v>
      </c>
      <c r="AF10" s="68">
        <f t="shared" si="5"/>
        <v>46.410400000000003</v>
      </c>
      <c r="AG10" s="68">
        <f t="shared" si="5"/>
        <v>47.494300000000003</v>
      </c>
      <c r="AH10" s="68">
        <f t="shared" si="5"/>
        <v>48.578200000000002</v>
      </c>
      <c r="AI10" s="68">
        <f t="shared" si="5"/>
        <v>49.662100000000002</v>
      </c>
      <c r="AJ10" s="68">
        <f t="shared" si="5"/>
        <v>50.746000000000002</v>
      </c>
      <c r="AK10" s="68">
        <f t="shared" si="5"/>
        <v>51.829900000000002</v>
      </c>
      <c r="AL10" s="68">
        <f t="shared" si="5"/>
        <v>52.913800000000002</v>
      </c>
      <c r="AM10" s="68">
        <f t="shared" si="5"/>
        <v>53.997700000000002</v>
      </c>
      <c r="AN10" s="38">
        <f t="shared" si="4"/>
        <v>41.96</v>
      </c>
      <c r="AO10" s="38" t="s">
        <v>61</v>
      </c>
    </row>
    <row r="11" spans="1:75" x14ac:dyDescent="0.15">
      <c r="A11">
        <v>1.9498</v>
      </c>
      <c r="B11">
        <v>7.39</v>
      </c>
      <c r="C11" s="39" t="s">
        <v>21</v>
      </c>
      <c r="D11" s="56" t="s">
        <v>60</v>
      </c>
      <c r="E11" s="68">
        <f t="shared" si="2"/>
        <v>16.164100000000001</v>
      </c>
      <c r="F11" s="68">
        <f t="shared" ref="F11:U18" si="7">((F$1+5.875)/12*$A11)+$B11</f>
        <v>17.138999999999999</v>
      </c>
      <c r="G11" s="68">
        <f t="shared" si="7"/>
        <v>18.113900000000001</v>
      </c>
      <c r="H11" s="68">
        <f t="shared" si="7"/>
        <v>19.088799999999999</v>
      </c>
      <c r="I11" s="68">
        <f t="shared" si="7"/>
        <v>20.063700000000001</v>
      </c>
      <c r="J11" s="68">
        <f t="shared" si="7"/>
        <v>21.038599999999999</v>
      </c>
      <c r="K11" s="68">
        <f t="shared" si="7"/>
        <v>22.013500000000001</v>
      </c>
      <c r="L11" s="68">
        <f t="shared" si="7"/>
        <v>22.988399999999999</v>
      </c>
      <c r="M11" s="68">
        <f t="shared" si="7"/>
        <v>23.9633</v>
      </c>
      <c r="N11" s="68">
        <f t="shared" si="7"/>
        <v>24.938200000000002</v>
      </c>
      <c r="O11" s="68">
        <f t="shared" si="7"/>
        <v>25.9131</v>
      </c>
      <c r="P11" s="68">
        <f t="shared" si="7"/>
        <v>26.888000000000002</v>
      </c>
      <c r="Q11" s="68">
        <f t="shared" si="7"/>
        <v>27.8629</v>
      </c>
      <c r="R11" s="68">
        <f t="shared" si="7"/>
        <v>28.837800000000001</v>
      </c>
      <c r="S11" s="68">
        <f t="shared" si="7"/>
        <v>29.8127</v>
      </c>
      <c r="T11" s="68">
        <f t="shared" si="7"/>
        <v>30.787600000000001</v>
      </c>
      <c r="U11" s="68">
        <f t="shared" si="7"/>
        <v>31.762499999999999</v>
      </c>
      <c r="V11" s="68">
        <f t="shared" ref="V11:AK18" si="8">((V$1+5.875)/12*$A11)+$B11</f>
        <v>32.737400000000001</v>
      </c>
      <c r="W11" s="68">
        <f t="shared" si="8"/>
        <v>33.712299999999999</v>
      </c>
      <c r="X11" s="68">
        <f t="shared" si="8"/>
        <v>34.687199999999997</v>
      </c>
      <c r="Y11" s="68">
        <f t="shared" si="8"/>
        <v>35.662099999999995</v>
      </c>
      <c r="Z11" s="68">
        <f t="shared" si="8"/>
        <v>36.637</v>
      </c>
      <c r="AA11" s="68">
        <f t="shared" si="8"/>
        <v>37.611899999999999</v>
      </c>
      <c r="AB11" s="68">
        <f t="shared" si="8"/>
        <v>38.586799999999997</v>
      </c>
      <c r="AC11" s="68">
        <f t="shared" si="8"/>
        <v>39.561700000000002</v>
      </c>
      <c r="AD11" s="68">
        <f t="shared" si="8"/>
        <v>40.5366</v>
      </c>
      <c r="AE11" s="68">
        <f t="shared" si="8"/>
        <v>41.511499999999998</v>
      </c>
      <c r="AF11" s="68">
        <f t="shared" si="8"/>
        <v>42.486400000000003</v>
      </c>
      <c r="AG11" s="68">
        <f t="shared" si="8"/>
        <v>43.461300000000001</v>
      </c>
      <c r="AH11" s="68">
        <f t="shared" si="8"/>
        <v>44.436199999999999</v>
      </c>
      <c r="AI11" s="68">
        <f t="shared" si="8"/>
        <v>45.411099999999998</v>
      </c>
      <c r="AJ11" s="68">
        <f t="shared" si="8"/>
        <v>46.386000000000003</v>
      </c>
      <c r="AK11" s="68">
        <f t="shared" si="8"/>
        <v>47.360900000000001</v>
      </c>
      <c r="AL11" s="68">
        <f t="shared" ref="AL11:AN18" si="9">((AL$1+5.875)/12*$A11)+$B11</f>
        <v>48.335799999999999</v>
      </c>
      <c r="AM11" s="68">
        <f t="shared" si="9"/>
        <v>49.310699999999997</v>
      </c>
      <c r="AN11" s="68">
        <f t="shared" si="9"/>
        <v>50.285600000000002</v>
      </c>
      <c r="AO11" s="38" t="s">
        <v>61</v>
      </c>
    </row>
    <row r="12" spans="1:75" x14ac:dyDescent="0.15">
      <c r="A12">
        <v>1.9498</v>
      </c>
      <c r="B12">
        <v>7.39</v>
      </c>
      <c r="C12" s="39" t="s">
        <v>22</v>
      </c>
      <c r="D12" s="56" t="s">
        <v>60</v>
      </c>
      <c r="E12" s="68">
        <f t="shared" si="2"/>
        <v>16.164100000000001</v>
      </c>
      <c r="F12" s="68">
        <f t="shared" si="7"/>
        <v>17.138999999999999</v>
      </c>
      <c r="G12" s="68">
        <f t="shared" si="7"/>
        <v>18.113900000000001</v>
      </c>
      <c r="H12" s="68">
        <f t="shared" si="7"/>
        <v>19.088799999999999</v>
      </c>
      <c r="I12" s="68">
        <f t="shared" si="7"/>
        <v>20.063700000000001</v>
      </c>
      <c r="J12" s="68">
        <f t="shared" si="7"/>
        <v>21.038599999999999</v>
      </c>
      <c r="K12" s="68">
        <f t="shared" si="7"/>
        <v>22.013500000000001</v>
      </c>
      <c r="L12" s="68">
        <f t="shared" si="7"/>
        <v>22.988399999999999</v>
      </c>
      <c r="M12" s="68">
        <f t="shared" si="7"/>
        <v>23.9633</v>
      </c>
      <c r="N12" s="68">
        <f t="shared" si="7"/>
        <v>24.938200000000002</v>
      </c>
      <c r="O12" s="68">
        <f t="shared" si="7"/>
        <v>25.9131</v>
      </c>
      <c r="P12" s="68">
        <f t="shared" si="7"/>
        <v>26.888000000000002</v>
      </c>
      <c r="Q12" s="68">
        <f t="shared" si="7"/>
        <v>27.8629</v>
      </c>
      <c r="R12" s="68">
        <f t="shared" si="7"/>
        <v>28.837800000000001</v>
      </c>
      <c r="S12" s="68">
        <f t="shared" si="7"/>
        <v>29.8127</v>
      </c>
      <c r="T12" s="68">
        <f t="shared" si="7"/>
        <v>30.787600000000001</v>
      </c>
      <c r="U12" s="68">
        <f t="shared" si="7"/>
        <v>31.762499999999999</v>
      </c>
      <c r="V12" s="68">
        <f t="shared" si="8"/>
        <v>32.737400000000001</v>
      </c>
      <c r="W12" s="68">
        <f t="shared" si="8"/>
        <v>33.712299999999999</v>
      </c>
      <c r="X12" s="68">
        <f t="shared" si="8"/>
        <v>34.687199999999997</v>
      </c>
      <c r="Y12" s="68">
        <f t="shared" si="8"/>
        <v>35.662099999999995</v>
      </c>
      <c r="Z12" s="68">
        <f t="shared" si="8"/>
        <v>36.637</v>
      </c>
      <c r="AA12" s="68">
        <f t="shared" si="8"/>
        <v>37.611899999999999</v>
      </c>
      <c r="AB12" s="68">
        <f t="shared" si="8"/>
        <v>38.586799999999997</v>
      </c>
      <c r="AC12" s="68">
        <f t="shared" si="8"/>
        <v>39.561700000000002</v>
      </c>
      <c r="AD12" s="68">
        <f t="shared" si="8"/>
        <v>40.5366</v>
      </c>
      <c r="AE12" s="68">
        <f t="shared" si="8"/>
        <v>41.511499999999998</v>
      </c>
      <c r="AF12" s="68">
        <f t="shared" si="8"/>
        <v>42.486400000000003</v>
      </c>
      <c r="AG12" s="68">
        <f t="shared" si="8"/>
        <v>43.461300000000001</v>
      </c>
      <c r="AH12" s="68">
        <f t="shared" si="8"/>
        <v>44.436199999999999</v>
      </c>
      <c r="AI12" s="68">
        <f t="shared" si="8"/>
        <v>45.411099999999998</v>
      </c>
      <c r="AJ12" s="68">
        <f t="shared" si="8"/>
        <v>46.386000000000003</v>
      </c>
      <c r="AK12" s="68">
        <f t="shared" si="8"/>
        <v>47.360900000000001</v>
      </c>
      <c r="AL12" s="68">
        <f t="shared" si="9"/>
        <v>48.335799999999999</v>
      </c>
      <c r="AM12" s="68">
        <f t="shared" si="9"/>
        <v>49.310699999999997</v>
      </c>
      <c r="AN12" s="68">
        <f t="shared" si="9"/>
        <v>50.285600000000002</v>
      </c>
      <c r="AO12" s="38" t="s">
        <v>61</v>
      </c>
    </row>
    <row r="13" spans="1:75" x14ac:dyDescent="0.15">
      <c r="A13">
        <v>1.9498</v>
      </c>
      <c r="B13">
        <v>7.39</v>
      </c>
      <c r="C13" s="39" t="s">
        <v>23</v>
      </c>
      <c r="D13" s="56" t="s">
        <v>60</v>
      </c>
      <c r="E13" s="68">
        <f t="shared" si="2"/>
        <v>16.164100000000001</v>
      </c>
      <c r="F13" s="68">
        <f t="shared" si="7"/>
        <v>17.138999999999999</v>
      </c>
      <c r="G13" s="68">
        <f t="shared" si="7"/>
        <v>18.113900000000001</v>
      </c>
      <c r="H13" s="68">
        <f t="shared" si="7"/>
        <v>19.088799999999999</v>
      </c>
      <c r="I13" s="68">
        <f t="shared" si="7"/>
        <v>20.063700000000001</v>
      </c>
      <c r="J13" s="68">
        <f t="shared" si="7"/>
        <v>21.038599999999999</v>
      </c>
      <c r="K13" s="68">
        <f t="shared" si="7"/>
        <v>22.013500000000001</v>
      </c>
      <c r="L13" s="68">
        <f t="shared" si="7"/>
        <v>22.988399999999999</v>
      </c>
      <c r="M13" s="68">
        <f t="shared" si="7"/>
        <v>23.9633</v>
      </c>
      <c r="N13" s="68">
        <f t="shared" si="7"/>
        <v>24.938200000000002</v>
      </c>
      <c r="O13" s="68">
        <f t="shared" si="7"/>
        <v>25.9131</v>
      </c>
      <c r="P13" s="68">
        <f t="shared" si="7"/>
        <v>26.888000000000002</v>
      </c>
      <c r="Q13" s="68">
        <f t="shared" si="7"/>
        <v>27.8629</v>
      </c>
      <c r="R13" s="68">
        <f t="shared" si="7"/>
        <v>28.837800000000001</v>
      </c>
      <c r="S13" s="68">
        <f t="shared" si="7"/>
        <v>29.8127</v>
      </c>
      <c r="T13" s="68">
        <f t="shared" si="7"/>
        <v>30.787600000000001</v>
      </c>
      <c r="U13" s="68">
        <f t="shared" si="7"/>
        <v>31.762499999999999</v>
      </c>
      <c r="V13" s="68">
        <f t="shared" si="8"/>
        <v>32.737400000000001</v>
      </c>
      <c r="W13" s="68">
        <f t="shared" si="8"/>
        <v>33.712299999999999</v>
      </c>
      <c r="X13" s="68">
        <f t="shared" si="8"/>
        <v>34.687199999999997</v>
      </c>
      <c r="Y13" s="68">
        <f t="shared" si="8"/>
        <v>35.662099999999995</v>
      </c>
      <c r="Z13" s="68">
        <f t="shared" si="8"/>
        <v>36.637</v>
      </c>
      <c r="AA13" s="68">
        <f t="shared" si="8"/>
        <v>37.611899999999999</v>
      </c>
      <c r="AB13" s="68">
        <f t="shared" si="8"/>
        <v>38.586799999999997</v>
      </c>
      <c r="AC13" s="68">
        <f t="shared" si="8"/>
        <v>39.561700000000002</v>
      </c>
      <c r="AD13" s="68">
        <f t="shared" si="8"/>
        <v>40.5366</v>
      </c>
      <c r="AE13" s="68">
        <f t="shared" si="8"/>
        <v>41.511499999999998</v>
      </c>
      <c r="AF13" s="68">
        <f t="shared" si="8"/>
        <v>42.486400000000003</v>
      </c>
      <c r="AG13" s="68">
        <f t="shared" si="8"/>
        <v>43.461300000000001</v>
      </c>
      <c r="AH13" s="68">
        <f t="shared" si="8"/>
        <v>44.436199999999999</v>
      </c>
      <c r="AI13" s="68">
        <f t="shared" si="8"/>
        <v>45.411099999999998</v>
      </c>
      <c r="AJ13" s="68">
        <f t="shared" si="8"/>
        <v>46.386000000000003</v>
      </c>
      <c r="AK13" s="68">
        <f t="shared" si="8"/>
        <v>47.360900000000001</v>
      </c>
      <c r="AL13" s="68">
        <f t="shared" si="9"/>
        <v>48.335799999999999</v>
      </c>
      <c r="AM13" s="68">
        <f t="shared" si="9"/>
        <v>49.310699999999997</v>
      </c>
      <c r="AN13" s="68">
        <f t="shared" si="9"/>
        <v>50.285600000000002</v>
      </c>
      <c r="AO13" s="38" t="s">
        <v>61</v>
      </c>
    </row>
    <row r="14" spans="1:75" x14ac:dyDescent="0.15">
      <c r="A14">
        <v>1.9498</v>
      </c>
      <c r="B14">
        <v>7.39</v>
      </c>
      <c r="C14" s="39" t="s">
        <v>24</v>
      </c>
      <c r="D14" s="56" t="s">
        <v>60</v>
      </c>
      <c r="E14" s="68">
        <f t="shared" si="2"/>
        <v>16.164100000000001</v>
      </c>
      <c r="F14" s="68">
        <f t="shared" si="7"/>
        <v>17.138999999999999</v>
      </c>
      <c r="G14" s="68">
        <f t="shared" si="7"/>
        <v>18.113900000000001</v>
      </c>
      <c r="H14" s="68">
        <f t="shared" si="7"/>
        <v>19.088799999999999</v>
      </c>
      <c r="I14" s="68">
        <f t="shared" si="7"/>
        <v>20.063700000000001</v>
      </c>
      <c r="J14" s="68">
        <f t="shared" si="7"/>
        <v>21.038599999999999</v>
      </c>
      <c r="K14" s="68">
        <f t="shared" si="7"/>
        <v>22.013500000000001</v>
      </c>
      <c r="L14" s="68">
        <f t="shared" si="7"/>
        <v>22.988399999999999</v>
      </c>
      <c r="M14" s="68">
        <f t="shared" si="7"/>
        <v>23.9633</v>
      </c>
      <c r="N14" s="68">
        <f t="shared" si="7"/>
        <v>24.938200000000002</v>
      </c>
      <c r="O14" s="68">
        <f t="shared" si="7"/>
        <v>25.9131</v>
      </c>
      <c r="P14" s="68">
        <f t="shared" si="7"/>
        <v>26.888000000000002</v>
      </c>
      <c r="Q14" s="68">
        <f t="shared" si="7"/>
        <v>27.8629</v>
      </c>
      <c r="R14" s="68">
        <f t="shared" si="7"/>
        <v>28.837800000000001</v>
      </c>
      <c r="S14" s="68">
        <f t="shared" si="7"/>
        <v>29.8127</v>
      </c>
      <c r="T14" s="68">
        <f t="shared" si="7"/>
        <v>30.787600000000001</v>
      </c>
      <c r="U14" s="68">
        <f t="shared" si="7"/>
        <v>31.762499999999999</v>
      </c>
      <c r="V14" s="68">
        <f t="shared" si="8"/>
        <v>32.737400000000001</v>
      </c>
      <c r="W14" s="68">
        <f t="shared" si="8"/>
        <v>33.712299999999999</v>
      </c>
      <c r="X14" s="68">
        <f t="shared" si="8"/>
        <v>34.687199999999997</v>
      </c>
      <c r="Y14" s="68">
        <f t="shared" si="8"/>
        <v>35.662099999999995</v>
      </c>
      <c r="Z14" s="68">
        <f t="shared" si="8"/>
        <v>36.637</v>
      </c>
      <c r="AA14" s="68">
        <f t="shared" si="8"/>
        <v>37.611899999999999</v>
      </c>
      <c r="AB14" s="68">
        <f t="shared" si="8"/>
        <v>38.586799999999997</v>
      </c>
      <c r="AC14" s="68">
        <f t="shared" si="8"/>
        <v>39.561700000000002</v>
      </c>
      <c r="AD14" s="68">
        <f t="shared" si="8"/>
        <v>40.5366</v>
      </c>
      <c r="AE14" s="68">
        <f t="shared" si="8"/>
        <v>41.511499999999998</v>
      </c>
      <c r="AF14" s="68">
        <f t="shared" si="8"/>
        <v>42.486400000000003</v>
      </c>
      <c r="AG14" s="68">
        <f t="shared" si="8"/>
        <v>43.461300000000001</v>
      </c>
      <c r="AH14" s="68">
        <f t="shared" si="8"/>
        <v>44.436199999999999</v>
      </c>
      <c r="AI14" s="68">
        <f t="shared" si="8"/>
        <v>45.411099999999998</v>
      </c>
      <c r="AJ14" s="68">
        <f t="shared" si="8"/>
        <v>46.386000000000003</v>
      </c>
      <c r="AK14" s="68">
        <f t="shared" si="8"/>
        <v>47.360900000000001</v>
      </c>
      <c r="AL14" s="68">
        <f t="shared" si="9"/>
        <v>48.335799999999999</v>
      </c>
      <c r="AM14" s="68">
        <f t="shared" si="9"/>
        <v>49.310699999999997</v>
      </c>
      <c r="AN14" s="68">
        <f t="shared" si="9"/>
        <v>50.285600000000002</v>
      </c>
      <c r="AO14" s="38" t="s">
        <v>61</v>
      </c>
    </row>
    <row r="15" spans="1:75" x14ac:dyDescent="0.15">
      <c r="A15">
        <v>1.9498</v>
      </c>
      <c r="B15">
        <v>7.39</v>
      </c>
      <c r="C15" s="39" t="s">
        <v>25</v>
      </c>
      <c r="D15" s="56" t="s">
        <v>60</v>
      </c>
      <c r="E15" s="68">
        <f t="shared" si="2"/>
        <v>16.164100000000001</v>
      </c>
      <c r="F15" s="68">
        <f t="shared" si="7"/>
        <v>17.138999999999999</v>
      </c>
      <c r="G15" s="68">
        <f t="shared" si="7"/>
        <v>18.113900000000001</v>
      </c>
      <c r="H15" s="68">
        <f t="shared" si="7"/>
        <v>19.088799999999999</v>
      </c>
      <c r="I15" s="68">
        <f t="shared" si="7"/>
        <v>20.063700000000001</v>
      </c>
      <c r="J15" s="68">
        <f t="shared" si="7"/>
        <v>21.038599999999999</v>
      </c>
      <c r="K15" s="68">
        <f t="shared" si="7"/>
        <v>22.013500000000001</v>
      </c>
      <c r="L15" s="68">
        <f t="shared" si="7"/>
        <v>22.988399999999999</v>
      </c>
      <c r="M15" s="68">
        <f t="shared" si="7"/>
        <v>23.9633</v>
      </c>
      <c r="N15" s="68">
        <f t="shared" si="7"/>
        <v>24.938200000000002</v>
      </c>
      <c r="O15" s="68">
        <f t="shared" si="7"/>
        <v>25.9131</v>
      </c>
      <c r="P15" s="68">
        <f t="shared" si="7"/>
        <v>26.888000000000002</v>
      </c>
      <c r="Q15" s="68">
        <f t="shared" si="7"/>
        <v>27.8629</v>
      </c>
      <c r="R15" s="68">
        <f t="shared" si="7"/>
        <v>28.837800000000001</v>
      </c>
      <c r="S15" s="68">
        <f t="shared" si="7"/>
        <v>29.8127</v>
      </c>
      <c r="T15" s="68">
        <f t="shared" si="7"/>
        <v>30.787600000000001</v>
      </c>
      <c r="U15" s="68">
        <f t="shared" si="7"/>
        <v>31.762499999999999</v>
      </c>
      <c r="V15" s="68">
        <f t="shared" si="8"/>
        <v>32.737400000000001</v>
      </c>
      <c r="W15" s="68">
        <f t="shared" si="8"/>
        <v>33.712299999999999</v>
      </c>
      <c r="X15" s="68">
        <f t="shared" si="8"/>
        <v>34.687199999999997</v>
      </c>
      <c r="Y15" s="68">
        <f t="shared" si="8"/>
        <v>35.662099999999995</v>
      </c>
      <c r="Z15" s="68">
        <f t="shared" si="8"/>
        <v>36.637</v>
      </c>
      <c r="AA15" s="68">
        <f t="shared" si="8"/>
        <v>37.611899999999999</v>
      </c>
      <c r="AB15" s="68">
        <f t="shared" si="8"/>
        <v>38.586799999999997</v>
      </c>
      <c r="AC15" s="68">
        <f t="shared" si="8"/>
        <v>39.561700000000002</v>
      </c>
      <c r="AD15" s="68">
        <f t="shared" si="8"/>
        <v>40.5366</v>
      </c>
      <c r="AE15" s="68">
        <f t="shared" si="8"/>
        <v>41.511499999999998</v>
      </c>
      <c r="AF15" s="68">
        <f t="shared" si="8"/>
        <v>42.486400000000003</v>
      </c>
      <c r="AG15" s="68">
        <f t="shared" si="8"/>
        <v>43.461300000000001</v>
      </c>
      <c r="AH15" s="68">
        <f t="shared" si="8"/>
        <v>44.436199999999999</v>
      </c>
      <c r="AI15" s="68">
        <f t="shared" si="8"/>
        <v>45.411099999999998</v>
      </c>
      <c r="AJ15" s="68">
        <f t="shared" si="8"/>
        <v>46.386000000000003</v>
      </c>
      <c r="AK15" s="68">
        <f t="shared" si="8"/>
        <v>47.360900000000001</v>
      </c>
      <c r="AL15" s="68">
        <f t="shared" si="9"/>
        <v>48.335799999999999</v>
      </c>
      <c r="AM15" s="68">
        <f t="shared" si="9"/>
        <v>49.310699999999997</v>
      </c>
      <c r="AN15" s="68">
        <f t="shared" si="9"/>
        <v>50.285600000000002</v>
      </c>
      <c r="AO15" s="38" t="s">
        <v>61</v>
      </c>
    </row>
    <row r="16" spans="1:75" x14ac:dyDescent="0.15">
      <c r="A16">
        <v>1.9498</v>
      </c>
      <c r="B16">
        <v>7.39</v>
      </c>
      <c r="C16" s="39" t="s">
        <v>26</v>
      </c>
      <c r="D16" s="56" t="s">
        <v>60</v>
      </c>
      <c r="E16" s="68">
        <f t="shared" si="2"/>
        <v>16.164100000000001</v>
      </c>
      <c r="F16" s="68">
        <f t="shared" si="7"/>
        <v>17.138999999999999</v>
      </c>
      <c r="G16" s="68">
        <f t="shared" si="7"/>
        <v>18.113900000000001</v>
      </c>
      <c r="H16" s="68">
        <f t="shared" si="7"/>
        <v>19.088799999999999</v>
      </c>
      <c r="I16" s="68">
        <f t="shared" si="7"/>
        <v>20.063700000000001</v>
      </c>
      <c r="J16" s="68">
        <f t="shared" si="7"/>
        <v>21.038599999999999</v>
      </c>
      <c r="K16" s="68">
        <f t="shared" si="7"/>
        <v>22.013500000000001</v>
      </c>
      <c r="L16" s="68">
        <f t="shared" si="7"/>
        <v>22.988399999999999</v>
      </c>
      <c r="M16" s="68">
        <f t="shared" si="7"/>
        <v>23.9633</v>
      </c>
      <c r="N16" s="68">
        <f t="shared" si="7"/>
        <v>24.938200000000002</v>
      </c>
      <c r="O16" s="68">
        <f t="shared" si="7"/>
        <v>25.9131</v>
      </c>
      <c r="P16" s="68">
        <f t="shared" si="7"/>
        <v>26.888000000000002</v>
      </c>
      <c r="Q16" s="68">
        <f t="shared" si="7"/>
        <v>27.8629</v>
      </c>
      <c r="R16" s="68">
        <f t="shared" si="7"/>
        <v>28.837800000000001</v>
      </c>
      <c r="S16" s="68">
        <f t="shared" si="7"/>
        <v>29.8127</v>
      </c>
      <c r="T16" s="68">
        <f t="shared" si="7"/>
        <v>30.787600000000001</v>
      </c>
      <c r="U16" s="68">
        <f t="shared" si="7"/>
        <v>31.762499999999999</v>
      </c>
      <c r="V16" s="68">
        <f t="shared" si="8"/>
        <v>32.737400000000001</v>
      </c>
      <c r="W16" s="68">
        <f t="shared" si="8"/>
        <v>33.712299999999999</v>
      </c>
      <c r="X16" s="68">
        <f t="shared" si="8"/>
        <v>34.687199999999997</v>
      </c>
      <c r="Y16" s="68">
        <f t="shared" si="8"/>
        <v>35.662099999999995</v>
      </c>
      <c r="Z16" s="68">
        <f t="shared" si="8"/>
        <v>36.637</v>
      </c>
      <c r="AA16" s="68">
        <f t="shared" si="8"/>
        <v>37.611899999999999</v>
      </c>
      <c r="AB16" s="68">
        <f t="shared" si="8"/>
        <v>38.586799999999997</v>
      </c>
      <c r="AC16" s="68">
        <f t="shared" si="8"/>
        <v>39.561700000000002</v>
      </c>
      <c r="AD16" s="68">
        <f t="shared" si="8"/>
        <v>40.5366</v>
      </c>
      <c r="AE16" s="68">
        <f t="shared" si="8"/>
        <v>41.511499999999998</v>
      </c>
      <c r="AF16" s="68">
        <f t="shared" si="8"/>
        <v>42.486400000000003</v>
      </c>
      <c r="AG16" s="68">
        <f t="shared" si="8"/>
        <v>43.461300000000001</v>
      </c>
      <c r="AH16" s="68">
        <f t="shared" si="8"/>
        <v>44.436199999999999</v>
      </c>
      <c r="AI16" s="68">
        <f t="shared" si="8"/>
        <v>45.411099999999998</v>
      </c>
      <c r="AJ16" s="68">
        <f t="shared" si="8"/>
        <v>46.386000000000003</v>
      </c>
      <c r="AK16" s="68">
        <f t="shared" si="8"/>
        <v>47.360900000000001</v>
      </c>
      <c r="AL16" s="68">
        <f t="shared" si="9"/>
        <v>48.335799999999999</v>
      </c>
      <c r="AM16" s="68">
        <f t="shared" si="9"/>
        <v>49.310699999999997</v>
      </c>
      <c r="AN16" s="68">
        <f t="shared" si="9"/>
        <v>50.285600000000002</v>
      </c>
      <c r="AO16" s="38" t="s">
        <v>61</v>
      </c>
    </row>
    <row r="17" spans="1:41" x14ac:dyDescent="0.15">
      <c r="A17">
        <v>2.2336999999999998</v>
      </c>
      <c r="B17">
        <v>7.39</v>
      </c>
      <c r="C17" s="39" t="s">
        <v>27</v>
      </c>
      <c r="D17" s="56" t="s">
        <v>60</v>
      </c>
      <c r="E17" s="56" t="s">
        <v>60</v>
      </c>
      <c r="F17" s="56" t="s">
        <v>60</v>
      </c>
      <c r="G17" s="56" t="s">
        <v>60</v>
      </c>
      <c r="H17" s="56" t="s">
        <v>60</v>
      </c>
      <c r="I17" s="56" t="s">
        <v>60</v>
      </c>
      <c r="J17" s="56" t="s">
        <v>60</v>
      </c>
      <c r="K17" s="56" t="s">
        <v>60</v>
      </c>
      <c r="L17" s="68">
        <f t="shared" si="7"/>
        <v>25.259599999999999</v>
      </c>
      <c r="M17" s="68">
        <f t="shared" si="7"/>
        <v>26.376449999999998</v>
      </c>
      <c r="N17" s="68">
        <f t="shared" si="7"/>
        <v>27.493299999999998</v>
      </c>
      <c r="O17" s="68">
        <f t="shared" si="7"/>
        <v>28.610149999999997</v>
      </c>
      <c r="P17" s="68">
        <f t="shared" si="7"/>
        <v>29.726999999999997</v>
      </c>
      <c r="Q17" s="68">
        <f t="shared" si="7"/>
        <v>30.84385</v>
      </c>
      <c r="R17" s="68">
        <f t="shared" si="7"/>
        <v>31.960699999999999</v>
      </c>
      <c r="S17" s="68">
        <f t="shared" si="7"/>
        <v>33.077549999999995</v>
      </c>
      <c r="T17" s="68">
        <f t="shared" si="7"/>
        <v>34.194399999999995</v>
      </c>
      <c r="U17" s="68">
        <f t="shared" si="7"/>
        <v>35.311249999999994</v>
      </c>
      <c r="V17" s="68">
        <f t="shared" si="8"/>
        <v>36.428099999999993</v>
      </c>
      <c r="W17" s="68">
        <f t="shared" si="8"/>
        <v>37.544949999999993</v>
      </c>
      <c r="X17" s="68">
        <f t="shared" si="8"/>
        <v>38.661799999999999</v>
      </c>
      <c r="Y17" s="68">
        <f t="shared" si="8"/>
        <v>39.778649999999999</v>
      </c>
      <c r="Z17" s="68">
        <f t="shared" si="8"/>
        <v>40.895499999999998</v>
      </c>
      <c r="AA17" s="68">
        <f t="shared" si="8"/>
        <v>42.012349999999998</v>
      </c>
      <c r="AB17" s="68">
        <f t="shared" si="8"/>
        <v>43.129199999999997</v>
      </c>
      <c r="AC17" s="68">
        <f t="shared" si="8"/>
        <v>44.246049999999997</v>
      </c>
      <c r="AD17" s="68">
        <f t="shared" si="8"/>
        <v>45.362899999999996</v>
      </c>
      <c r="AE17" s="68">
        <f t="shared" si="8"/>
        <v>46.479749999999996</v>
      </c>
      <c r="AF17" s="68">
        <f t="shared" si="8"/>
        <v>47.596599999999995</v>
      </c>
      <c r="AG17" s="68">
        <f t="shared" si="8"/>
        <v>48.713449999999995</v>
      </c>
      <c r="AH17" s="68">
        <f t="shared" si="8"/>
        <v>49.830299999999994</v>
      </c>
      <c r="AI17" s="68">
        <f t="shared" si="8"/>
        <v>50.947149999999993</v>
      </c>
      <c r="AJ17" s="68">
        <f t="shared" si="8"/>
        <v>52.063999999999993</v>
      </c>
      <c r="AK17" s="68">
        <f t="shared" si="8"/>
        <v>53.18085</v>
      </c>
      <c r="AL17" s="68">
        <f t="shared" si="9"/>
        <v>54.297699999999999</v>
      </c>
      <c r="AM17" s="68">
        <f t="shared" si="9"/>
        <v>55.414549999999998</v>
      </c>
      <c r="AN17" s="68">
        <f t="shared" si="9"/>
        <v>56.531399999999998</v>
      </c>
      <c r="AO17" s="38" t="s">
        <v>61</v>
      </c>
    </row>
    <row r="18" spans="1:41" x14ac:dyDescent="0.15">
      <c r="A18">
        <v>2.2336999999999998</v>
      </c>
      <c r="B18">
        <v>7.39</v>
      </c>
      <c r="C18" s="39" t="s">
        <v>28</v>
      </c>
      <c r="D18" s="56" t="s">
        <v>60</v>
      </c>
      <c r="E18" s="56" t="s">
        <v>60</v>
      </c>
      <c r="F18" s="56" t="s">
        <v>60</v>
      </c>
      <c r="G18" s="56" t="s">
        <v>60</v>
      </c>
      <c r="H18" s="56" t="s">
        <v>60</v>
      </c>
      <c r="I18" s="56" t="s">
        <v>60</v>
      </c>
      <c r="J18" s="56" t="s">
        <v>60</v>
      </c>
      <c r="K18" s="56" t="s">
        <v>60</v>
      </c>
      <c r="L18" s="68">
        <f t="shared" si="7"/>
        <v>25.259599999999999</v>
      </c>
      <c r="M18" s="68">
        <f t="shared" si="7"/>
        <v>26.376449999999998</v>
      </c>
      <c r="N18" s="68">
        <f t="shared" si="7"/>
        <v>27.493299999999998</v>
      </c>
      <c r="O18" s="68">
        <f t="shared" si="7"/>
        <v>28.610149999999997</v>
      </c>
      <c r="P18" s="68">
        <f t="shared" si="7"/>
        <v>29.726999999999997</v>
      </c>
      <c r="Q18" s="68">
        <f t="shared" si="7"/>
        <v>30.84385</v>
      </c>
      <c r="R18" s="68">
        <f t="shared" si="7"/>
        <v>31.960699999999999</v>
      </c>
      <c r="S18" s="68">
        <f t="shared" si="7"/>
        <v>33.077549999999995</v>
      </c>
      <c r="T18" s="68">
        <f t="shared" si="7"/>
        <v>34.194399999999995</v>
      </c>
      <c r="U18" s="68">
        <f t="shared" si="7"/>
        <v>35.311249999999994</v>
      </c>
      <c r="V18" s="68">
        <f t="shared" si="8"/>
        <v>36.428099999999993</v>
      </c>
      <c r="W18" s="68">
        <f t="shared" si="8"/>
        <v>37.544949999999993</v>
      </c>
      <c r="X18" s="68">
        <f t="shared" si="8"/>
        <v>38.661799999999999</v>
      </c>
      <c r="Y18" s="68">
        <f t="shared" si="8"/>
        <v>39.778649999999999</v>
      </c>
      <c r="Z18" s="68">
        <f t="shared" si="8"/>
        <v>40.895499999999998</v>
      </c>
      <c r="AA18" s="68">
        <f t="shared" si="8"/>
        <v>42.012349999999998</v>
      </c>
      <c r="AB18" s="68">
        <f t="shared" si="8"/>
        <v>43.129199999999997</v>
      </c>
      <c r="AC18" s="68">
        <f t="shared" si="8"/>
        <v>44.246049999999997</v>
      </c>
      <c r="AD18" s="68">
        <f t="shared" si="8"/>
        <v>45.362899999999996</v>
      </c>
      <c r="AE18" s="68">
        <f t="shared" si="8"/>
        <v>46.479749999999996</v>
      </c>
      <c r="AF18" s="68">
        <f t="shared" si="8"/>
        <v>47.596599999999995</v>
      </c>
      <c r="AG18" s="68">
        <f t="shared" si="8"/>
        <v>48.713449999999995</v>
      </c>
      <c r="AH18" s="68">
        <f t="shared" si="8"/>
        <v>49.830299999999994</v>
      </c>
      <c r="AI18" s="68">
        <f t="shared" si="8"/>
        <v>50.947149999999993</v>
      </c>
      <c r="AJ18" s="68">
        <f t="shared" si="8"/>
        <v>52.063999999999993</v>
      </c>
      <c r="AK18" s="68">
        <f t="shared" si="8"/>
        <v>53.18085</v>
      </c>
      <c r="AL18" s="68">
        <f t="shared" si="9"/>
        <v>54.297699999999999</v>
      </c>
      <c r="AM18" s="68">
        <f t="shared" si="9"/>
        <v>55.414549999999998</v>
      </c>
      <c r="AN18" s="68">
        <f t="shared" si="9"/>
        <v>56.531399999999998</v>
      </c>
      <c r="AO18" s="38" t="s">
        <v>61</v>
      </c>
    </row>
    <row r="19" spans="1:41" x14ac:dyDescent="0.15">
      <c r="A19">
        <v>2.0893999999999999</v>
      </c>
      <c r="B19">
        <v>7.39</v>
      </c>
      <c r="C19" s="39" t="s">
        <v>96</v>
      </c>
      <c r="D19" s="56" t="s">
        <v>60</v>
      </c>
      <c r="E19" s="56" t="s">
        <v>60</v>
      </c>
      <c r="F19" s="56" t="s">
        <v>60</v>
      </c>
      <c r="G19" s="56" t="s">
        <v>60</v>
      </c>
      <c r="H19" s="56" t="s">
        <v>60</v>
      </c>
      <c r="I19" s="56" t="s">
        <v>60</v>
      </c>
      <c r="J19" s="56" t="s">
        <v>60</v>
      </c>
      <c r="K19" s="56" t="s">
        <v>60</v>
      </c>
      <c r="L19" s="56" t="s">
        <v>60</v>
      </c>
      <c r="M19" s="56" t="s">
        <v>60</v>
      </c>
      <c r="N19" s="68">
        <f t="shared" ref="F19:U32" si="10">((N$1+5.875)/12*$A19)+$B19</f>
        <v>26.194600000000001</v>
      </c>
      <c r="O19" s="68">
        <f t="shared" si="10"/>
        <v>27.2393</v>
      </c>
      <c r="P19" s="68">
        <f t="shared" si="10"/>
        <v>28.283999999999999</v>
      </c>
      <c r="Q19" s="68">
        <f t="shared" si="10"/>
        <v>29.328700000000001</v>
      </c>
      <c r="R19" s="68">
        <f t="shared" si="10"/>
        <v>30.3734</v>
      </c>
      <c r="S19" s="68">
        <f t="shared" si="10"/>
        <v>31.418099999999999</v>
      </c>
      <c r="T19" s="68">
        <f t="shared" si="10"/>
        <v>32.462800000000001</v>
      </c>
      <c r="U19" s="68">
        <f t="shared" si="10"/>
        <v>33.5075</v>
      </c>
      <c r="V19" s="68">
        <f t="shared" ref="V19:AK32" si="11">((V$1+5.875)/12*$A19)+$B19</f>
        <v>34.552199999999999</v>
      </c>
      <c r="W19" s="68">
        <f t="shared" si="11"/>
        <v>35.596899999999998</v>
      </c>
      <c r="X19" s="68">
        <f t="shared" si="11"/>
        <v>36.641599999999997</v>
      </c>
      <c r="Y19" s="68">
        <f t="shared" si="11"/>
        <v>37.686299999999996</v>
      </c>
      <c r="Z19" s="68">
        <f t="shared" si="11"/>
        <v>38.730999999999995</v>
      </c>
      <c r="AA19" s="68">
        <f t="shared" si="11"/>
        <v>39.775700000000001</v>
      </c>
      <c r="AB19" s="68">
        <f t="shared" si="11"/>
        <v>40.820399999999999</v>
      </c>
      <c r="AC19" s="68">
        <f t="shared" si="11"/>
        <v>41.865099999999998</v>
      </c>
      <c r="AD19" s="68">
        <f t="shared" si="11"/>
        <v>42.909799999999997</v>
      </c>
      <c r="AE19" s="68">
        <f t="shared" si="11"/>
        <v>43.954499999999996</v>
      </c>
      <c r="AF19" s="68">
        <f t="shared" si="11"/>
        <v>44.999200000000002</v>
      </c>
      <c r="AG19" s="68">
        <f t="shared" si="11"/>
        <v>46.043900000000001</v>
      </c>
      <c r="AH19" s="68">
        <f t="shared" si="11"/>
        <v>47.0886</v>
      </c>
      <c r="AI19" s="68">
        <f t="shared" si="11"/>
        <v>48.133299999999998</v>
      </c>
      <c r="AJ19" s="68">
        <f t="shared" si="11"/>
        <v>49.177999999999997</v>
      </c>
      <c r="AK19" s="68">
        <f t="shared" si="11"/>
        <v>50.222699999999996</v>
      </c>
      <c r="AL19" s="68">
        <f t="shared" ref="AL19:AN32" si="12">((AL$1+5.875)/12*$A19)+$B19</f>
        <v>51.267400000000002</v>
      </c>
      <c r="AM19" s="68">
        <f t="shared" si="12"/>
        <v>52.312100000000001</v>
      </c>
      <c r="AN19" s="68">
        <f t="shared" si="12"/>
        <v>53.3568</v>
      </c>
      <c r="AO19" s="38" t="s">
        <v>61</v>
      </c>
    </row>
    <row r="20" spans="1:41" x14ac:dyDescent="0.15">
      <c r="A20">
        <v>2.0893999999999999</v>
      </c>
      <c r="B20">
        <v>7.39</v>
      </c>
      <c r="C20" s="39" t="s">
        <v>29</v>
      </c>
      <c r="D20" s="56" t="s">
        <v>60</v>
      </c>
      <c r="E20" s="68">
        <f t="shared" ref="E20:E26" si="13">((E$1)/12*$A20)+$B20</f>
        <v>16.792300000000001</v>
      </c>
      <c r="F20" s="68">
        <f t="shared" si="10"/>
        <v>17.837</v>
      </c>
      <c r="G20" s="68">
        <f t="shared" si="10"/>
        <v>18.881699999999999</v>
      </c>
      <c r="H20" s="68">
        <f t="shared" si="10"/>
        <v>19.926400000000001</v>
      </c>
      <c r="I20" s="68">
        <f t="shared" si="10"/>
        <v>20.9711</v>
      </c>
      <c r="J20" s="68">
        <f t="shared" si="10"/>
        <v>22.015799999999999</v>
      </c>
      <c r="K20" s="68">
        <f t="shared" si="10"/>
        <v>23.060499999999998</v>
      </c>
      <c r="L20" s="68">
        <f t="shared" si="10"/>
        <v>24.1052</v>
      </c>
      <c r="M20" s="68">
        <f t="shared" si="10"/>
        <v>25.149899999999999</v>
      </c>
      <c r="N20" s="68">
        <f t="shared" si="10"/>
        <v>26.194600000000001</v>
      </c>
      <c r="O20" s="68">
        <f t="shared" si="10"/>
        <v>27.2393</v>
      </c>
      <c r="P20" s="68">
        <f t="shared" si="10"/>
        <v>28.283999999999999</v>
      </c>
      <c r="Q20" s="68">
        <f t="shared" si="10"/>
        <v>29.328700000000001</v>
      </c>
      <c r="R20" s="68">
        <f t="shared" si="10"/>
        <v>30.3734</v>
      </c>
      <c r="S20" s="68">
        <f t="shared" si="10"/>
        <v>31.418099999999999</v>
      </c>
      <c r="T20" s="68">
        <f t="shared" si="10"/>
        <v>32.462800000000001</v>
      </c>
      <c r="U20" s="68">
        <f t="shared" si="10"/>
        <v>33.5075</v>
      </c>
      <c r="V20" s="68">
        <f t="shared" si="11"/>
        <v>34.552199999999999</v>
      </c>
      <c r="W20" s="68">
        <f t="shared" si="11"/>
        <v>35.596899999999998</v>
      </c>
      <c r="X20" s="68">
        <f t="shared" si="11"/>
        <v>36.641599999999997</v>
      </c>
      <c r="Y20" s="68">
        <f t="shared" si="11"/>
        <v>37.686299999999996</v>
      </c>
      <c r="Z20" s="68">
        <f t="shared" si="11"/>
        <v>38.730999999999995</v>
      </c>
      <c r="AA20" s="68">
        <f t="shared" si="11"/>
        <v>39.775700000000001</v>
      </c>
      <c r="AB20" s="68">
        <f t="shared" si="11"/>
        <v>40.820399999999999</v>
      </c>
      <c r="AC20" s="68">
        <f t="shared" si="11"/>
        <v>41.865099999999998</v>
      </c>
      <c r="AD20" s="68">
        <f t="shared" si="11"/>
        <v>42.909799999999997</v>
      </c>
      <c r="AE20" s="68">
        <f t="shared" si="11"/>
        <v>43.954499999999996</v>
      </c>
      <c r="AF20" s="68">
        <f t="shared" si="11"/>
        <v>44.999200000000002</v>
      </c>
      <c r="AG20" s="68">
        <f t="shared" si="11"/>
        <v>46.043900000000001</v>
      </c>
      <c r="AH20" s="68">
        <f t="shared" si="11"/>
        <v>47.0886</v>
      </c>
      <c r="AI20" s="68">
        <f t="shared" si="11"/>
        <v>48.133299999999998</v>
      </c>
      <c r="AJ20" s="68">
        <f t="shared" si="11"/>
        <v>49.177999999999997</v>
      </c>
      <c r="AK20" s="68">
        <f t="shared" si="11"/>
        <v>50.222699999999996</v>
      </c>
      <c r="AL20" s="68">
        <f t="shared" si="12"/>
        <v>51.267400000000002</v>
      </c>
      <c r="AM20" s="68">
        <f t="shared" si="12"/>
        <v>52.312100000000001</v>
      </c>
      <c r="AN20" s="68">
        <f t="shared" si="12"/>
        <v>53.3568</v>
      </c>
      <c r="AO20" s="38" t="s">
        <v>61</v>
      </c>
    </row>
    <row r="21" spans="1:41" x14ac:dyDescent="0.15">
      <c r="A21">
        <v>2.0893999999999999</v>
      </c>
      <c r="B21">
        <v>7.39</v>
      </c>
      <c r="C21" s="39" t="s">
        <v>98</v>
      </c>
      <c r="D21" s="56" t="s">
        <v>60</v>
      </c>
      <c r="E21" s="68">
        <f t="shared" si="13"/>
        <v>16.792300000000001</v>
      </c>
      <c r="F21" s="68">
        <f t="shared" si="10"/>
        <v>17.837</v>
      </c>
      <c r="G21" s="68">
        <f t="shared" si="10"/>
        <v>18.881699999999999</v>
      </c>
      <c r="H21" s="68">
        <f t="shared" si="10"/>
        <v>19.926400000000001</v>
      </c>
      <c r="I21" s="68">
        <f t="shared" si="10"/>
        <v>20.9711</v>
      </c>
      <c r="J21" s="68">
        <f t="shared" si="10"/>
        <v>22.015799999999999</v>
      </c>
      <c r="K21" s="68">
        <f t="shared" si="10"/>
        <v>23.060499999999998</v>
      </c>
      <c r="L21" s="68">
        <f t="shared" si="10"/>
        <v>24.1052</v>
      </c>
      <c r="M21" s="68">
        <f t="shared" si="10"/>
        <v>25.149899999999999</v>
      </c>
      <c r="N21" s="68">
        <f t="shared" si="10"/>
        <v>26.194600000000001</v>
      </c>
      <c r="O21" s="68">
        <f t="shared" si="10"/>
        <v>27.2393</v>
      </c>
      <c r="P21" s="68">
        <f t="shared" si="10"/>
        <v>28.283999999999999</v>
      </c>
      <c r="Q21" s="68">
        <f t="shared" si="10"/>
        <v>29.328700000000001</v>
      </c>
      <c r="R21" s="68">
        <f t="shared" si="10"/>
        <v>30.3734</v>
      </c>
      <c r="S21" s="68">
        <f t="shared" si="10"/>
        <v>31.418099999999999</v>
      </c>
      <c r="T21" s="68">
        <f t="shared" si="10"/>
        <v>32.462800000000001</v>
      </c>
      <c r="U21" s="68">
        <f t="shared" si="10"/>
        <v>33.5075</v>
      </c>
      <c r="V21" s="68">
        <f t="shared" si="11"/>
        <v>34.552199999999999</v>
      </c>
      <c r="W21" s="68">
        <f t="shared" si="11"/>
        <v>35.596899999999998</v>
      </c>
      <c r="X21" s="68">
        <f t="shared" si="11"/>
        <v>36.641599999999997</v>
      </c>
      <c r="Y21" s="68">
        <f t="shared" si="11"/>
        <v>37.686299999999996</v>
      </c>
      <c r="Z21" s="68">
        <f t="shared" si="11"/>
        <v>38.730999999999995</v>
      </c>
      <c r="AA21" s="68">
        <f t="shared" si="11"/>
        <v>39.775700000000001</v>
      </c>
      <c r="AB21" s="68">
        <f t="shared" si="11"/>
        <v>40.820399999999999</v>
      </c>
      <c r="AC21" s="68">
        <f t="shared" si="11"/>
        <v>41.865099999999998</v>
      </c>
      <c r="AD21" s="68">
        <f t="shared" si="11"/>
        <v>42.909799999999997</v>
      </c>
      <c r="AE21" s="68">
        <f t="shared" si="11"/>
        <v>43.954499999999996</v>
      </c>
      <c r="AF21" s="68">
        <f t="shared" si="11"/>
        <v>44.999200000000002</v>
      </c>
      <c r="AG21" s="68">
        <f t="shared" si="11"/>
        <v>46.043900000000001</v>
      </c>
      <c r="AH21" s="68">
        <f t="shared" si="11"/>
        <v>47.0886</v>
      </c>
      <c r="AI21" s="68">
        <f t="shared" si="11"/>
        <v>48.133299999999998</v>
      </c>
      <c r="AJ21" s="68">
        <f t="shared" si="11"/>
        <v>49.177999999999997</v>
      </c>
      <c r="AK21" s="68">
        <f t="shared" ref="AK21" si="14">((AK$1+5.875)/12*$A21)+$B21</f>
        <v>50.222699999999996</v>
      </c>
      <c r="AL21" s="68">
        <f t="shared" si="12"/>
        <v>51.267400000000002</v>
      </c>
      <c r="AM21" s="68">
        <f t="shared" si="12"/>
        <v>52.312100000000001</v>
      </c>
      <c r="AN21" s="68">
        <f t="shared" si="12"/>
        <v>53.3568</v>
      </c>
      <c r="AO21" s="38" t="s">
        <v>61</v>
      </c>
    </row>
    <row r="22" spans="1:41" x14ac:dyDescent="0.15">
      <c r="A22">
        <v>2.0893999999999999</v>
      </c>
      <c r="B22">
        <v>7.39</v>
      </c>
      <c r="C22" s="39" t="s">
        <v>30</v>
      </c>
      <c r="D22" s="56" t="s">
        <v>60</v>
      </c>
      <c r="E22" s="68">
        <f t="shared" si="13"/>
        <v>16.792300000000001</v>
      </c>
      <c r="F22" s="68">
        <f t="shared" si="10"/>
        <v>17.837</v>
      </c>
      <c r="G22" s="68">
        <f t="shared" si="10"/>
        <v>18.881699999999999</v>
      </c>
      <c r="H22" s="68">
        <f t="shared" si="10"/>
        <v>19.926400000000001</v>
      </c>
      <c r="I22" s="68">
        <f t="shared" si="10"/>
        <v>20.9711</v>
      </c>
      <c r="J22" s="68">
        <f t="shared" si="10"/>
        <v>22.015799999999999</v>
      </c>
      <c r="K22" s="68">
        <f t="shared" si="10"/>
        <v>23.060499999999998</v>
      </c>
      <c r="L22" s="68">
        <f t="shared" si="10"/>
        <v>24.1052</v>
      </c>
      <c r="M22" s="68">
        <f t="shared" si="10"/>
        <v>25.149899999999999</v>
      </c>
      <c r="N22" s="68">
        <f t="shared" si="10"/>
        <v>26.194600000000001</v>
      </c>
      <c r="O22" s="68">
        <f t="shared" si="10"/>
        <v>27.2393</v>
      </c>
      <c r="P22" s="68">
        <f t="shared" si="10"/>
        <v>28.283999999999999</v>
      </c>
      <c r="Q22" s="68">
        <f t="shared" si="10"/>
        <v>29.328700000000001</v>
      </c>
      <c r="R22" s="68">
        <f t="shared" si="10"/>
        <v>30.3734</v>
      </c>
      <c r="S22" s="68">
        <f t="shared" si="10"/>
        <v>31.418099999999999</v>
      </c>
      <c r="T22" s="68">
        <f t="shared" si="10"/>
        <v>32.462800000000001</v>
      </c>
      <c r="U22" s="68">
        <f t="shared" si="10"/>
        <v>33.5075</v>
      </c>
      <c r="V22" s="68">
        <f t="shared" si="11"/>
        <v>34.552199999999999</v>
      </c>
      <c r="W22" s="68">
        <f t="shared" si="11"/>
        <v>35.596899999999998</v>
      </c>
      <c r="X22" s="68">
        <f t="shared" si="11"/>
        <v>36.641599999999997</v>
      </c>
      <c r="Y22" s="68">
        <f t="shared" si="11"/>
        <v>37.686299999999996</v>
      </c>
      <c r="Z22" s="68">
        <f t="shared" si="11"/>
        <v>38.730999999999995</v>
      </c>
      <c r="AA22" s="68">
        <f t="shared" si="11"/>
        <v>39.775700000000001</v>
      </c>
      <c r="AB22" s="68">
        <f t="shared" si="11"/>
        <v>40.820399999999999</v>
      </c>
      <c r="AC22" s="68">
        <f t="shared" si="11"/>
        <v>41.865099999999998</v>
      </c>
      <c r="AD22" s="68">
        <f t="shared" si="11"/>
        <v>42.909799999999997</v>
      </c>
      <c r="AE22" s="68">
        <f t="shared" si="11"/>
        <v>43.954499999999996</v>
      </c>
      <c r="AF22" s="68">
        <f t="shared" si="11"/>
        <v>44.999200000000002</v>
      </c>
      <c r="AG22" s="68">
        <f t="shared" si="11"/>
        <v>46.043900000000001</v>
      </c>
      <c r="AH22" s="68">
        <f t="shared" si="11"/>
        <v>47.0886</v>
      </c>
      <c r="AI22" s="68">
        <f t="shared" si="11"/>
        <v>48.133299999999998</v>
      </c>
      <c r="AJ22" s="68">
        <f t="shared" si="11"/>
        <v>49.177999999999997</v>
      </c>
      <c r="AK22" s="68">
        <f t="shared" si="11"/>
        <v>50.222699999999996</v>
      </c>
      <c r="AL22" s="68">
        <f t="shared" si="12"/>
        <v>51.267400000000002</v>
      </c>
      <c r="AM22" s="68">
        <f t="shared" si="12"/>
        <v>52.312100000000001</v>
      </c>
      <c r="AN22" s="68">
        <f t="shared" si="12"/>
        <v>53.3568</v>
      </c>
      <c r="AO22" s="38" t="s">
        <v>61</v>
      </c>
    </row>
    <row r="23" spans="1:41" x14ac:dyDescent="0.15">
      <c r="A23">
        <v>2.0893999999999999</v>
      </c>
      <c r="B23">
        <v>7.39</v>
      </c>
      <c r="C23" s="39" t="s">
        <v>31</v>
      </c>
      <c r="D23" s="56" t="s">
        <v>60</v>
      </c>
      <c r="E23" s="68">
        <f t="shared" si="13"/>
        <v>16.792300000000001</v>
      </c>
      <c r="F23" s="68">
        <f t="shared" si="10"/>
        <v>17.837</v>
      </c>
      <c r="G23" s="68">
        <f t="shared" si="10"/>
        <v>18.881699999999999</v>
      </c>
      <c r="H23" s="68">
        <f t="shared" si="10"/>
        <v>19.926400000000001</v>
      </c>
      <c r="I23" s="68">
        <f t="shared" si="10"/>
        <v>20.9711</v>
      </c>
      <c r="J23" s="68">
        <f t="shared" si="10"/>
        <v>22.015799999999999</v>
      </c>
      <c r="K23" s="68">
        <f t="shared" si="10"/>
        <v>23.060499999999998</v>
      </c>
      <c r="L23" s="68">
        <f t="shared" si="10"/>
        <v>24.1052</v>
      </c>
      <c r="M23" s="68">
        <f t="shared" si="10"/>
        <v>25.149899999999999</v>
      </c>
      <c r="N23" s="68">
        <f t="shared" si="10"/>
        <v>26.194600000000001</v>
      </c>
      <c r="O23" s="68">
        <f t="shared" si="10"/>
        <v>27.2393</v>
      </c>
      <c r="P23" s="68">
        <f t="shared" si="10"/>
        <v>28.283999999999999</v>
      </c>
      <c r="Q23" s="68">
        <f t="shared" si="10"/>
        <v>29.328700000000001</v>
      </c>
      <c r="R23" s="68">
        <f t="shared" si="10"/>
        <v>30.3734</v>
      </c>
      <c r="S23" s="68">
        <f t="shared" si="10"/>
        <v>31.418099999999999</v>
      </c>
      <c r="T23" s="68">
        <f t="shared" si="10"/>
        <v>32.462800000000001</v>
      </c>
      <c r="U23" s="68">
        <f t="shared" si="10"/>
        <v>33.5075</v>
      </c>
      <c r="V23" s="68">
        <f t="shared" si="11"/>
        <v>34.552199999999999</v>
      </c>
      <c r="W23" s="68">
        <f t="shared" si="11"/>
        <v>35.596899999999998</v>
      </c>
      <c r="X23" s="68">
        <f t="shared" si="11"/>
        <v>36.641599999999997</v>
      </c>
      <c r="Y23" s="68">
        <f t="shared" si="11"/>
        <v>37.686299999999996</v>
      </c>
      <c r="Z23" s="68">
        <f t="shared" si="11"/>
        <v>38.730999999999995</v>
      </c>
      <c r="AA23" s="68">
        <f t="shared" si="11"/>
        <v>39.775700000000001</v>
      </c>
      <c r="AB23" s="68">
        <f t="shared" si="11"/>
        <v>40.820399999999999</v>
      </c>
      <c r="AC23" s="68">
        <f t="shared" si="11"/>
        <v>41.865099999999998</v>
      </c>
      <c r="AD23" s="68">
        <f t="shared" si="11"/>
        <v>42.909799999999997</v>
      </c>
      <c r="AE23" s="68">
        <f t="shared" si="11"/>
        <v>43.954499999999996</v>
      </c>
      <c r="AF23" s="68">
        <f t="shared" si="11"/>
        <v>44.999200000000002</v>
      </c>
      <c r="AG23" s="68">
        <f t="shared" si="11"/>
        <v>46.043900000000001</v>
      </c>
      <c r="AH23" s="68">
        <f t="shared" si="11"/>
        <v>47.0886</v>
      </c>
      <c r="AI23" s="68">
        <f t="shared" si="11"/>
        <v>48.133299999999998</v>
      </c>
      <c r="AJ23" s="68">
        <f t="shared" si="11"/>
        <v>49.177999999999997</v>
      </c>
      <c r="AK23" s="68">
        <f t="shared" si="11"/>
        <v>50.222699999999996</v>
      </c>
      <c r="AL23" s="68">
        <f t="shared" si="12"/>
        <v>51.267400000000002</v>
      </c>
      <c r="AM23" s="68">
        <f t="shared" si="12"/>
        <v>52.312100000000001</v>
      </c>
      <c r="AN23" s="68">
        <f t="shared" si="12"/>
        <v>53.3568</v>
      </c>
      <c r="AO23" s="38" t="s">
        <v>61</v>
      </c>
    </row>
    <row r="24" spans="1:41" x14ac:dyDescent="0.15">
      <c r="A24">
        <v>2.0893999999999999</v>
      </c>
      <c r="B24">
        <v>7.39</v>
      </c>
      <c r="C24" s="39" t="s">
        <v>32</v>
      </c>
      <c r="D24" s="56" t="s">
        <v>60</v>
      </c>
      <c r="E24" s="68">
        <f t="shared" si="13"/>
        <v>16.792300000000001</v>
      </c>
      <c r="F24" s="68">
        <f t="shared" si="10"/>
        <v>17.837</v>
      </c>
      <c r="G24" s="68">
        <f t="shared" si="10"/>
        <v>18.881699999999999</v>
      </c>
      <c r="H24" s="68">
        <f t="shared" si="10"/>
        <v>19.926400000000001</v>
      </c>
      <c r="I24" s="68">
        <f t="shared" si="10"/>
        <v>20.9711</v>
      </c>
      <c r="J24" s="68">
        <f t="shared" si="10"/>
        <v>22.015799999999999</v>
      </c>
      <c r="K24" s="68">
        <f t="shared" si="10"/>
        <v>23.060499999999998</v>
      </c>
      <c r="L24" s="68">
        <f t="shared" si="10"/>
        <v>24.1052</v>
      </c>
      <c r="M24" s="68">
        <f t="shared" si="10"/>
        <v>25.149899999999999</v>
      </c>
      <c r="N24" s="68">
        <f t="shared" si="10"/>
        <v>26.194600000000001</v>
      </c>
      <c r="O24" s="68">
        <f t="shared" si="10"/>
        <v>27.2393</v>
      </c>
      <c r="P24" s="68">
        <f t="shared" si="10"/>
        <v>28.283999999999999</v>
      </c>
      <c r="Q24" s="68">
        <f t="shared" si="10"/>
        <v>29.328700000000001</v>
      </c>
      <c r="R24" s="68">
        <f t="shared" si="10"/>
        <v>30.3734</v>
      </c>
      <c r="S24" s="68">
        <f t="shared" si="10"/>
        <v>31.418099999999999</v>
      </c>
      <c r="T24" s="68">
        <f t="shared" si="10"/>
        <v>32.462800000000001</v>
      </c>
      <c r="U24" s="68">
        <f t="shared" si="10"/>
        <v>33.5075</v>
      </c>
      <c r="V24" s="68">
        <f t="shared" si="11"/>
        <v>34.552199999999999</v>
      </c>
      <c r="W24" s="68">
        <f t="shared" si="11"/>
        <v>35.596899999999998</v>
      </c>
      <c r="X24" s="68">
        <f t="shared" si="11"/>
        <v>36.641599999999997</v>
      </c>
      <c r="Y24" s="68">
        <f t="shared" si="11"/>
        <v>37.686299999999996</v>
      </c>
      <c r="Z24" s="68">
        <f t="shared" si="11"/>
        <v>38.730999999999995</v>
      </c>
      <c r="AA24" s="68">
        <f t="shared" si="11"/>
        <v>39.775700000000001</v>
      </c>
      <c r="AB24" s="68">
        <f t="shared" si="11"/>
        <v>40.820399999999999</v>
      </c>
      <c r="AC24" s="68">
        <f t="shared" si="11"/>
        <v>41.865099999999998</v>
      </c>
      <c r="AD24" s="68">
        <f t="shared" si="11"/>
        <v>42.909799999999997</v>
      </c>
      <c r="AE24" s="68">
        <f t="shared" si="11"/>
        <v>43.954499999999996</v>
      </c>
      <c r="AF24" s="68">
        <f t="shared" si="11"/>
        <v>44.999200000000002</v>
      </c>
      <c r="AG24" s="68">
        <f t="shared" si="11"/>
        <v>46.043900000000001</v>
      </c>
      <c r="AH24" s="68">
        <f t="shared" si="11"/>
        <v>47.0886</v>
      </c>
      <c r="AI24" s="68">
        <f t="shared" si="11"/>
        <v>48.133299999999998</v>
      </c>
      <c r="AJ24" s="68">
        <f t="shared" si="11"/>
        <v>49.177999999999997</v>
      </c>
      <c r="AK24" s="68">
        <f t="shared" si="11"/>
        <v>50.222699999999996</v>
      </c>
      <c r="AL24" s="68">
        <f t="shared" si="12"/>
        <v>51.267400000000002</v>
      </c>
      <c r="AM24" s="68">
        <f t="shared" si="12"/>
        <v>52.312100000000001</v>
      </c>
      <c r="AN24" s="68">
        <f t="shared" si="12"/>
        <v>53.3568</v>
      </c>
      <c r="AO24" s="38" t="s">
        <v>61</v>
      </c>
    </row>
    <row r="25" spans="1:41" x14ac:dyDescent="0.15">
      <c r="A25">
        <v>2.0893999999999999</v>
      </c>
      <c r="B25">
        <v>7.39</v>
      </c>
      <c r="C25" s="39" t="s">
        <v>33</v>
      </c>
      <c r="D25" s="56" t="s">
        <v>60</v>
      </c>
      <c r="E25" s="68">
        <f t="shared" si="13"/>
        <v>16.792300000000001</v>
      </c>
      <c r="F25" s="68">
        <f t="shared" si="10"/>
        <v>17.837</v>
      </c>
      <c r="G25" s="68">
        <f t="shared" si="10"/>
        <v>18.881699999999999</v>
      </c>
      <c r="H25" s="68">
        <f t="shared" si="10"/>
        <v>19.926400000000001</v>
      </c>
      <c r="I25" s="68">
        <f t="shared" si="10"/>
        <v>20.9711</v>
      </c>
      <c r="J25" s="68">
        <f t="shared" si="10"/>
        <v>22.015799999999999</v>
      </c>
      <c r="K25" s="68">
        <f t="shared" si="10"/>
        <v>23.060499999999998</v>
      </c>
      <c r="L25" s="68">
        <f t="shared" si="10"/>
        <v>24.1052</v>
      </c>
      <c r="M25" s="68">
        <f t="shared" si="10"/>
        <v>25.149899999999999</v>
      </c>
      <c r="N25" s="68">
        <f t="shared" si="10"/>
        <v>26.194600000000001</v>
      </c>
      <c r="O25" s="68">
        <f t="shared" si="10"/>
        <v>27.2393</v>
      </c>
      <c r="P25" s="68">
        <f t="shared" si="10"/>
        <v>28.283999999999999</v>
      </c>
      <c r="Q25" s="68">
        <f t="shared" si="10"/>
        <v>29.328700000000001</v>
      </c>
      <c r="R25" s="68">
        <f t="shared" si="10"/>
        <v>30.3734</v>
      </c>
      <c r="S25" s="68">
        <f t="shared" si="10"/>
        <v>31.418099999999999</v>
      </c>
      <c r="T25" s="68">
        <f t="shared" si="10"/>
        <v>32.462800000000001</v>
      </c>
      <c r="U25" s="68">
        <f t="shared" si="10"/>
        <v>33.5075</v>
      </c>
      <c r="V25" s="68">
        <f t="shared" si="11"/>
        <v>34.552199999999999</v>
      </c>
      <c r="W25" s="68">
        <f t="shared" si="11"/>
        <v>35.596899999999998</v>
      </c>
      <c r="X25" s="68">
        <f t="shared" si="11"/>
        <v>36.641599999999997</v>
      </c>
      <c r="Y25" s="68">
        <f t="shared" si="11"/>
        <v>37.686299999999996</v>
      </c>
      <c r="Z25" s="68">
        <f t="shared" si="11"/>
        <v>38.730999999999995</v>
      </c>
      <c r="AA25" s="68">
        <f t="shared" si="11"/>
        <v>39.775700000000001</v>
      </c>
      <c r="AB25" s="68">
        <f t="shared" si="11"/>
        <v>40.820399999999999</v>
      </c>
      <c r="AC25" s="68">
        <f t="shared" si="11"/>
        <v>41.865099999999998</v>
      </c>
      <c r="AD25" s="68">
        <f t="shared" si="11"/>
        <v>42.909799999999997</v>
      </c>
      <c r="AE25" s="68">
        <f t="shared" si="11"/>
        <v>43.954499999999996</v>
      </c>
      <c r="AF25" s="68">
        <f t="shared" si="11"/>
        <v>44.999200000000002</v>
      </c>
      <c r="AG25" s="68">
        <f t="shared" si="11"/>
        <v>46.043900000000001</v>
      </c>
      <c r="AH25" s="68">
        <f t="shared" si="11"/>
        <v>47.0886</v>
      </c>
      <c r="AI25" s="68">
        <f t="shared" si="11"/>
        <v>48.133299999999998</v>
      </c>
      <c r="AJ25" s="68">
        <f t="shared" si="11"/>
        <v>49.177999999999997</v>
      </c>
      <c r="AK25" s="68">
        <f t="shared" si="11"/>
        <v>50.222699999999996</v>
      </c>
      <c r="AL25" s="68">
        <f t="shared" si="12"/>
        <v>51.267400000000002</v>
      </c>
      <c r="AM25" s="68">
        <f t="shared" si="12"/>
        <v>52.312100000000001</v>
      </c>
      <c r="AN25" s="68">
        <f t="shared" si="12"/>
        <v>53.3568</v>
      </c>
      <c r="AO25" s="38" t="s">
        <v>61</v>
      </c>
    </row>
    <row r="26" spans="1:41" x14ac:dyDescent="0.15">
      <c r="A26">
        <v>2.0893999999999999</v>
      </c>
      <c r="B26">
        <v>7.39</v>
      </c>
      <c r="C26" s="39" t="s">
        <v>34</v>
      </c>
      <c r="D26" s="56" t="s">
        <v>60</v>
      </c>
      <c r="E26" s="68">
        <f t="shared" si="13"/>
        <v>16.792300000000001</v>
      </c>
      <c r="F26" s="68">
        <f t="shared" si="10"/>
        <v>17.837</v>
      </c>
      <c r="G26" s="68">
        <f t="shared" si="10"/>
        <v>18.881699999999999</v>
      </c>
      <c r="H26" s="68">
        <f t="shared" si="10"/>
        <v>19.926400000000001</v>
      </c>
      <c r="I26" s="68">
        <f t="shared" si="10"/>
        <v>20.9711</v>
      </c>
      <c r="J26" s="68">
        <f t="shared" si="10"/>
        <v>22.015799999999999</v>
      </c>
      <c r="K26" s="68">
        <f t="shared" si="10"/>
        <v>23.060499999999998</v>
      </c>
      <c r="L26" s="68">
        <f t="shared" si="10"/>
        <v>24.1052</v>
      </c>
      <c r="M26" s="68">
        <f t="shared" si="10"/>
        <v>25.149899999999999</v>
      </c>
      <c r="N26" s="68">
        <f t="shared" si="10"/>
        <v>26.194600000000001</v>
      </c>
      <c r="O26" s="68">
        <f t="shared" si="10"/>
        <v>27.2393</v>
      </c>
      <c r="P26" s="68">
        <f t="shared" si="10"/>
        <v>28.283999999999999</v>
      </c>
      <c r="Q26" s="68">
        <f t="shared" si="10"/>
        <v>29.328700000000001</v>
      </c>
      <c r="R26" s="68">
        <f t="shared" si="10"/>
        <v>30.3734</v>
      </c>
      <c r="S26" s="68">
        <f t="shared" si="10"/>
        <v>31.418099999999999</v>
      </c>
      <c r="T26" s="68">
        <f t="shared" si="10"/>
        <v>32.462800000000001</v>
      </c>
      <c r="U26" s="68">
        <f t="shared" si="10"/>
        <v>33.5075</v>
      </c>
      <c r="V26" s="68">
        <f t="shared" si="11"/>
        <v>34.552199999999999</v>
      </c>
      <c r="W26" s="68">
        <f t="shared" si="11"/>
        <v>35.596899999999998</v>
      </c>
      <c r="X26" s="68">
        <f t="shared" si="11"/>
        <v>36.641599999999997</v>
      </c>
      <c r="Y26" s="68">
        <f t="shared" si="11"/>
        <v>37.686299999999996</v>
      </c>
      <c r="Z26" s="68">
        <f t="shared" si="11"/>
        <v>38.730999999999995</v>
      </c>
      <c r="AA26" s="68">
        <f t="shared" si="11"/>
        <v>39.775700000000001</v>
      </c>
      <c r="AB26" s="68">
        <f t="shared" si="11"/>
        <v>40.820399999999999</v>
      </c>
      <c r="AC26" s="68">
        <f t="shared" si="11"/>
        <v>41.865099999999998</v>
      </c>
      <c r="AD26" s="68">
        <f t="shared" si="11"/>
        <v>42.909799999999997</v>
      </c>
      <c r="AE26" s="68">
        <f t="shared" si="11"/>
        <v>43.954499999999996</v>
      </c>
      <c r="AF26" s="68">
        <f t="shared" si="11"/>
        <v>44.999200000000002</v>
      </c>
      <c r="AG26" s="68">
        <f t="shared" si="11"/>
        <v>46.043900000000001</v>
      </c>
      <c r="AH26" s="68">
        <f t="shared" si="11"/>
        <v>47.0886</v>
      </c>
      <c r="AI26" s="68">
        <f t="shared" si="11"/>
        <v>48.133299999999998</v>
      </c>
      <c r="AJ26" s="68">
        <f t="shared" si="11"/>
        <v>49.177999999999997</v>
      </c>
      <c r="AK26" s="68">
        <f t="shared" si="11"/>
        <v>50.222699999999996</v>
      </c>
      <c r="AL26" s="68">
        <f t="shared" si="12"/>
        <v>51.267400000000002</v>
      </c>
      <c r="AM26" s="68">
        <f t="shared" si="12"/>
        <v>52.312100000000001</v>
      </c>
      <c r="AN26" s="68">
        <f t="shared" si="12"/>
        <v>53.3568</v>
      </c>
      <c r="AO26" s="38" t="s">
        <v>61</v>
      </c>
    </row>
    <row r="27" spans="1:41" x14ac:dyDescent="0.15">
      <c r="A27">
        <v>2.9237000000000002</v>
      </c>
      <c r="B27">
        <v>7.39</v>
      </c>
      <c r="C27" s="39" t="s">
        <v>37</v>
      </c>
      <c r="D27" s="56" t="s">
        <v>60</v>
      </c>
      <c r="E27" s="56" t="s">
        <v>60</v>
      </c>
      <c r="F27" s="56" t="s">
        <v>60</v>
      </c>
      <c r="G27" s="56" t="s">
        <v>60</v>
      </c>
      <c r="H27" s="56" t="s">
        <v>60</v>
      </c>
      <c r="I27" s="56" t="s">
        <v>60</v>
      </c>
      <c r="J27" s="56" t="s">
        <v>60</v>
      </c>
      <c r="K27" s="56" t="s">
        <v>60</v>
      </c>
      <c r="L27" s="68">
        <f t="shared" si="10"/>
        <v>30.779600000000002</v>
      </c>
      <c r="M27" s="68">
        <f t="shared" si="10"/>
        <v>32.24145</v>
      </c>
      <c r="N27" s="68">
        <f t="shared" si="10"/>
        <v>33.703299999999999</v>
      </c>
      <c r="O27" s="68">
        <f t="shared" si="10"/>
        <v>35.165150000000004</v>
      </c>
      <c r="P27" s="68">
        <f t="shared" si="10"/>
        <v>36.627000000000002</v>
      </c>
      <c r="Q27" s="68">
        <f t="shared" si="10"/>
        <v>38.088850000000001</v>
      </c>
      <c r="R27" s="68">
        <f t="shared" si="10"/>
        <v>39.550700000000006</v>
      </c>
      <c r="S27" s="68">
        <f t="shared" si="10"/>
        <v>41.012550000000005</v>
      </c>
      <c r="T27" s="68">
        <f t="shared" si="10"/>
        <v>42.474400000000003</v>
      </c>
      <c r="U27" s="68">
        <f t="shared" si="10"/>
        <v>43.936250000000001</v>
      </c>
      <c r="V27" s="68">
        <f t="shared" si="11"/>
        <v>45.398099999999999</v>
      </c>
      <c r="W27" s="68">
        <f t="shared" si="11"/>
        <v>46.859950000000005</v>
      </c>
      <c r="X27" s="68">
        <f t="shared" si="11"/>
        <v>48.321800000000003</v>
      </c>
      <c r="Y27" s="68">
        <f t="shared" si="11"/>
        <v>49.783650000000002</v>
      </c>
      <c r="Z27" s="68">
        <f t="shared" si="11"/>
        <v>51.245500000000007</v>
      </c>
      <c r="AA27" s="68">
        <f t="shared" si="11"/>
        <v>52.707350000000005</v>
      </c>
      <c r="AB27" s="68">
        <f t="shared" si="11"/>
        <v>54.169200000000004</v>
      </c>
      <c r="AC27" s="68">
        <f t="shared" si="11"/>
        <v>55.631050000000002</v>
      </c>
      <c r="AD27" s="68">
        <f t="shared" si="11"/>
        <v>57.0929</v>
      </c>
      <c r="AE27" s="68">
        <f t="shared" si="11"/>
        <v>58.554750000000006</v>
      </c>
      <c r="AF27" s="68">
        <f t="shared" si="11"/>
        <v>60.016600000000004</v>
      </c>
      <c r="AG27" s="68">
        <f t="shared" si="11"/>
        <v>61.478450000000002</v>
      </c>
      <c r="AH27" s="68">
        <f t="shared" si="11"/>
        <v>62.940300000000008</v>
      </c>
      <c r="AI27" s="68">
        <f t="shared" si="11"/>
        <v>64.402150000000006</v>
      </c>
      <c r="AJ27" s="68">
        <f t="shared" si="11"/>
        <v>65.864000000000004</v>
      </c>
      <c r="AK27" s="68">
        <f t="shared" si="11"/>
        <v>67.325850000000003</v>
      </c>
      <c r="AL27" s="68">
        <f t="shared" si="12"/>
        <v>68.787700000000001</v>
      </c>
      <c r="AM27" s="68">
        <f t="shared" si="12"/>
        <v>70.249549999999999</v>
      </c>
      <c r="AN27" s="68">
        <f t="shared" si="12"/>
        <v>71.711400000000012</v>
      </c>
      <c r="AO27" s="38" t="s">
        <v>61</v>
      </c>
    </row>
    <row r="28" spans="1:41" x14ac:dyDescent="0.15">
      <c r="A28">
        <v>2.7265000000000001</v>
      </c>
      <c r="B28">
        <v>7.39</v>
      </c>
      <c r="C28" s="39" t="s">
        <v>38</v>
      </c>
      <c r="D28" s="56" t="s">
        <v>60</v>
      </c>
      <c r="E28" s="56" t="s">
        <v>60</v>
      </c>
      <c r="F28" s="56" t="s">
        <v>60</v>
      </c>
      <c r="G28" s="56" t="s">
        <v>60</v>
      </c>
      <c r="H28" s="56" t="s">
        <v>60</v>
      </c>
      <c r="I28" s="56" t="s">
        <v>60</v>
      </c>
      <c r="J28" s="56" t="s">
        <v>60</v>
      </c>
      <c r="K28" s="56" t="s">
        <v>60</v>
      </c>
      <c r="L28" s="56" t="s">
        <v>60</v>
      </c>
      <c r="M28" s="56" t="s">
        <v>60</v>
      </c>
      <c r="N28" s="56" t="s">
        <v>60</v>
      </c>
      <c r="O28" s="56" t="s">
        <v>60</v>
      </c>
      <c r="P28" s="56" t="s">
        <v>60</v>
      </c>
      <c r="Q28" s="56" t="s">
        <v>60</v>
      </c>
      <c r="R28" s="68">
        <f t="shared" si="10"/>
        <v>37.381500000000003</v>
      </c>
      <c r="S28" s="68">
        <f t="shared" si="10"/>
        <v>38.744750000000003</v>
      </c>
      <c r="T28" s="68">
        <f t="shared" si="10"/>
        <v>40.108000000000004</v>
      </c>
      <c r="U28" s="68">
        <f t="shared" si="10"/>
        <v>41.471250000000005</v>
      </c>
      <c r="V28" s="68">
        <f t="shared" si="11"/>
        <v>42.834500000000006</v>
      </c>
      <c r="W28" s="68">
        <f t="shared" si="11"/>
        <v>44.197749999999999</v>
      </c>
      <c r="X28" s="68">
        <f t="shared" si="11"/>
        <v>45.561</v>
      </c>
      <c r="Y28" s="68">
        <f t="shared" si="11"/>
        <v>46.924250000000001</v>
      </c>
      <c r="Z28" s="68">
        <f t="shared" si="11"/>
        <v>48.287500000000001</v>
      </c>
      <c r="AA28" s="68">
        <f t="shared" si="11"/>
        <v>49.650750000000002</v>
      </c>
      <c r="AB28" s="68">
        <f t="shared" si="11"/>
        <v>51.014000000000003</v>
      </c>
      <c r="AC28" s="68">
        <f t="shared" si="11"/>
        <v>52.377250000000004</v>
      </c>
      <c r="AD28" s="68">
        <f t="shared" si="11"/>
        <v>53.740500000000004</v>
      </c>
      <c r="AE28" s="68">
        <f t="shared" si="11"/>
        <v>55.103750000000005</v>
      </c>
      <c r="AF28" s="68">
        <f t="shared" si="11"/>
        <v>56.467000000000006</v>
      </c>
      <c r="AG28" s="68">
        <f t="shared" si="11"/>
        <v>57.830250000000007</v>
      </c>
      <c r="AH28" s="68">
        <f t="shared" si="11"/>
        <v>59.1935</v>
      </c>
      <c r="AI28" s="68">
        <f t="shared" si="11"/>
        <v>60.556750000000001</v>
      </c>
      <c r="AJ28" s="68">
        <f t="shared" si="11"/>
        <v>61.92</v>
      </c>
      <c r="AK28" s="68">
        <f t="shared" si="11"/>
        <v>63.283250000000002</v>
      </c>
      <c r="AL28" s="68">
        <f t="shared" si="12"/>
        <v>64.646500000000003</v>
      </c>
      <c r="AM28" s="68">
        <f t="shared" si="12"/>
        <v>66.009749999999997</v>
      </c>
      <c r="AN28" s="68">
        <f t="shared" si="12"/>
        <v>67.373000000000005</v>
      </c>
      <c r="AO28" s="38" t="s">
        <v>61</v>
      </c>
    </row>
    <row r="29" spans="1:41" x14ac:dyDescent="0.15">
      <c r="A29">
        <v>2.7265000000000001</v>
      </c>
      <c r="B29">
        <v>7.39</v>
      </c>
      <c r="C29" s="39" t="s">
        <v>39</v>
      </c>
      <c r="D29" s="56" t="s">
        <v>60</v>
      </c>
      <c r="E29" s="56" t="s">
        <v>60</v>
      </c>
      <c r="F29" s="56" t="s">
        <v>60</v>
      </c>
      <c r="G29" s="56" t="s">
        <v>60</v>
      </c>
      <c r="H29" s="56" t="s">
        <v>60</v>
      </c>
      <c r="I29" s="56" t="s">
        <v>60</v>
      </c>
      <c r="J29" s="56" t="s">
        <v>60</v>
      </c>
      <c r="K29" s="56" t="s">
        <v>60</v>
      </c>
      <c r="L29" s="56" t="s">
        <v>60</v>
      </c>
      <c r="M29" s="56" t="s">
        <v>60</v>
      </c>
      <c r="N29" s="56" t="s">
        <v>60</v>
      </c>
      <c r="O29" s="56" t="s">
        <v>60</v>
      </c>
      <c r="P29" s="56" t="s">
        <v>60</v>
      </c>
      <c r="Q29" s="56" t="s">
        <v>60</v>
      </c>
      <c r="R29" s="68">
        <f t="shared" si="10"/>
        <v>37.381500000000003</v>
      </c>
      <c r="S29" s="68">
        <f t="shared" si="10"/>
        <v>38.744750000000003</v>
      </c>
      <c r="T29" s="68">
        <f t="shared" si="10"/>
        <v>40.108000000000004</v>
      </c>
      <c r="U29" s="68">
        <f t="shared" si="10"/>
        <v>41.471250000000005</v>
      </c>
      <c r="V29" s="68">
        <f t="shared" si="11"/>
        <v>42.834500000000006</v>
      </c>
      <c r="W29" s="68">
        <f t="shared" si="11"/>
        <v>44.197749999999999</v>
      </c>
      <c r="X29" s="68">
        <f t="shared" si="11"/>
        <v>45.561</v>
      </c>
      <c r="Y29" s="68">
        <f t="shared" si="11"/>
        <v>46.924250000000001</v>
      </c>
      <c r="Z29" s="68">
        <f t="shared" si="11"/>
        <v>48.287500000000001</v>
      </c>
      <c r="AA29" s="68">
        <f t="shared" si="11"/>
        <v>49.650750000000002</v>
      </c>
      <c r="AB29" s="68">
        <f t="shared" si="11"/>
        <v>51.014000000000003</v>
      </c>
      <c r="AC29" s="68">
        <f t="shared" si="11"/>
        <v>52.377250000000004</v>
      </c>
      <c r="AD29" s="68">
        <f t="shared" si="11"/>
        <v>53.740500000000004</v>
      </c>
      <c r="AE29" s="68">
        <f t="shared" si="11"/>
        <v>55.103750000000005</v>
      </c>
      <c r="AF29" s="68">
        <f t="shared" si="11"/>
        <v>56.467000000000006</v>
      </c>
      <c r="AG29" s="68">
        <f t="shared" si="11"/>
        <v>57.830250000000007</v>
      </c>
      <c r="AH29" s="68">
        <f t="shared" si="11"/>
        <v>59.1935</v>
      </c>
      <c r="AI29" s="68">
        <f t="shared" si="11"/>
        <v>60.556750000000001</v>
      </c>
      <c r="AJ29" s="68">
        <f t="shared" si="11"/>
        <v>61.92</v>
      </c>
      <c r="AK29" s="68">
        <f t="shared" si="11"/>
        <v>63.283250000000002</v>
      </c>
      <c r="AL29" s="68">
        <f t="shared" si="12"/>
        <v>64.646500000000003</v>
      </c>
      <c r="AM29" s="68">
        <f t="shared" si="12"/>
        <v>66.009749999999997</v>
      </c>
      <c r="AN29" s="68">
        <f t="shared" si="12"/>
        <v>67.373000000000005</v>
      </c>
      <c r="AO29" s="38" t="s">
        <v>61</v>
      </c>
    </row>
    <row r="30" spans="1:41" x14ac:dyDescent="0.15">
      <c r="A30">
        <v>2.7265000000000001</v>
      </c>
      <c r="B30">
        <v>7.39</v>
      </c>
      <c r="C30" s="39" t="s">
        <v>40</v>
      </c>
      <c r="D30" s="56" t="s">
        <v>60</v>
      </c>
      <c r="E30" s="56" t="s">
        <v>60</v>
      </c>
      <c r="F30" s="56" t="s">
        <v>60</v>
      </c>
      <c r="G30" s="56" t="s">
        <v>60</v>
      </c>
      <c r="H30" s="56" t="s">
        <v>60</v>
      </c>
      <c r="I30" s="56" t="s">
        <v>60</v>
      </c>
      <c r="J30" s="56" t="s">
        <v>60</v>
      </c>
      <c r="K30" s="56" t="s">
        <v>60</v>
      </c>
      <c r="L30" s="56" t="s">
        <v>60</v>
      </c>
      <c r="M30" s="56" t="s">
        <v>60</v>
      </c>
      <c r="N30" s="56" t="s">
        <v>60</v>
      </c>
      <c r="O30" s="56" t="s">
        <v>60</v>
      </c>
      <c r="P30" s="56" t="s">
        <v>60</v>
      </c>
      <c r="Q30" s="56" t="s">
        <v>60</v>
      </c>
      <c r="R30" s="68">
        <f t="shared" si="10"/>
        <v>37.381500000000003</v>
      </c>
      <c r="S30" s="68">
        <f t="shared" si="10"/>
        <v>38.744750000000003</v>
      </c>
      <c r="T30" s="68">
        <f t="shared" si="10"/>
        <v>40.108000000000004</v>
      </c>
      <c r="U30" s="68">
        <f t="shared" si="10"/>
        <v>41.471250000000005</v>
      </c>
      <c r="V30" s="68">
        <f t="shared" si="11"/>
        <v>42.834500000000006</v>
      </c>
      <c r="W30" s="68">
        <f t="shared" si="11"/>
        <v>44.197749999999999</v>
      </c>
      <c r="X30" s="68">
        <f t="shared" si="11"/>
        <v>45.561</v>
      </c>
      <c r="Y30" s="68">
        <f t="shared" si="11"/>
        <v>46.924250000000001</v>
      </c>
      <c r="Z30" s="68">
        <f t="shared" si="11"/>
        <v>48.287500000000001</v>
      </c>
      <c r="AA30" s="68">
        <f t="shared" si="11"/>
        <v>49.650750000000002</v>
      </c>
      <c r="AB30" s="68">
        <f t="shared" si="11"/>
        <v>51.014000000000003</v>
      </c>
      <c r="AC30" s="68">
        <f t="shared" si="11"/>
        <v>52.377250000000004</v>
      </c>
      <c r="AD30" s="68">
        <f t="shared" si="11"/>
        <v>53.740500000000004</v>
      </c>
      <c r="AE30" s="68">
        <f t="shared" si="11"/>
        <v>55.103750000000005</v>
      </c>
      <c r="AF30" s="68">
        <f t="shared" si="11"/>
        <v>56.467000000000006</v>
      </c>
      <c r="AG30" s="68">
        <f t="shared" si="11"/>
        <v>57.830250000000007</v>
      </c>
      <c r="AH30" s="68">
        <f t="shared" si="11"/>
        <v>59.1935</v>
      </c>
      <c r="AI30" s="68">
        <f t="shared" si="11"/>
        <v>60.556750000000001</v>
      </c>
      <c r="AJ30" s="68">
        <f t="shared" si="11"/>
        <v>61.92</v>
      </c>
      <c r="AK30" s="68">
        <f t="shared" si="11"/>
        <v>63.283250000000002</v>
      </c>
      <c r="AL30" s="68">
        <f t="shared" si="12"/>
        <v>64.646500000000003</v>
      </c>
      <c r="AM30" s="68">
        <f t="shared" si="12"/>
        <v>66.009749999999997</v>
      </c>
      <c r="AN30" s="68">
        <f t="shared" si="12"/>
        <v>67.373000000000005</v>
      </c>
      <c r="AO30" s="38" t="s">
        <v>61</v>
      </c>
    </row>
    <row r="31" spans="1:41" x14ac:dyDescent="0.15">
      <c r="A31">
        <v>2.7265000000000001</v>
      </c>
      <c r="B31">
        <v>7.39</v>
      </c>
      <c r="C31" s="39" t="s">
        <v>41</v>
      </c>
      <c r="D31" s="56" t="s">
        <v>60</v>
      </c>
      <c r="E31" s="56" t="s">
        <v>60</v>
      </c>
      <c r="F31" s="56" t="s">
        <v>60</v>
      </c>
      <c r="G31" s="56" t="s">
        <v>60</v>
      </c>
      <c r="H31" s="56" t="s">
        <v>60</v>
      </c>
      <c r="I31" s="56" t="s">
        <v>60</v>
      </c>
      <c r="J31" s="56" t="s">
        <v>60</v>
      </c>
      <c r="K31" s="56" t="s">
        <v>60</v>
      </c>
      <c r="L31" s="56" t="s">
        <v>60</v>
      </c>
      <c r="M31" s="56" t="s">
        <v>60</v>
      </c>
      <c r="N31" s="56" t="s">
        <v>60</v>
      </c>
      <c r="O31" s="56" t="s">
        <v>60</v>
      </c>
      <c r="P31" s="56" t="s">
        <v>60</v>
      </c>
      <c r="Q31" s="56" t="s">
        <v>60</v>
      </c>
      <c r="R31" s="68">
        <f t="shared" si="10"/>
        <v>37.381500000000003</v>
      </c>
      <c r="S31" s="68">
        <f t="shared" si="10"/>
        <v>38.744750000000003</v>
      </c>
      <c r="T31" s="68">
        <f t="shared" si="10"/>
        <v>40.108000000000004</v>
      </c>
      <c r="U31" s="68">
        <f t="shared" si="10"/>
        <v>41.471250000000005</v>
      </c>
      <c r="V31" s="68">
        <f t="shared" si="11"/>
        <v>42.834500000000006</v>
      </c>
      <c r="W31" s="68">
        <f t="shared" si="11"/>
        <v>44.197749999999999</v>
      </c>
      <c r="X31" s="68">
        <f t="shared" si="11"/>
        <v>45.561</v>
      </c>
      <c r="Y31" s="68">
        <f t="shared" si="11"/>
        <v>46.924250000000001</v>
      </c>
      <c r="Z31" s="68">
        <f t="shared" si="11"/>
        <v>48.287500000000001</v>
      </c>
      <c r="AA31" s="68">
        <f t="shared" si="11"/>
        <v>49.650750000000002</v>
      </c>
      <c r="AB31" s="68">
        <f t="shared" si="11"/>
        <v>51.014000000000003</v>
      </c>
      <c r="AC31" s="68">
        <f t="shared" si="11"/>
        <v>52.377250000000004</v>
      </c>
      <c r="AD31" s="68">
        <f t="shared" si="11"/>
        <v>53.740500000000004</v>
      </c>
      <c r="AE31" s="68">
        <f t="shared" si="11"/>
        <v>55.103750000000005</v>
      </c>
      <c r="AF31" s="68">
        <f t="shared" si="11"/>
        <v>56.467000000000006</v>
      </c>
      <c r="AG31" s="68">
        <f t="shared" si="11"/>
        <v>57.830250000000007</v>
      </c>
      <c r="AH31" s="68">
        <f t="shared" si="11"/>
        <v>59.1935</v>
      </c>
      <c r="AI31" s="68">
        <f t="shared" si="11"/>
        <v>60.556750000000001</v>
      </c>
      <c r="AJ31" s="68">
        <f t="shared" si="11"/>
        <v>61.92</v>
      </c>
      <c r="AK31" s="68">
        <f t="shared" si="11"/>
        <v>63.283250000000002</v>
      </c>
      <c r="AL31" s="68">
        <f t="shared" si="12"/>
        <v>64.646500000000003</v>
      </c>
      <c r="AM31" s="68">
        <f t="shared" si="12"/>
        <v>66.009749999999997</v>
      </c>
      <c r="AN31" s="68">
        <f t="shared" si="12"/>
        <v>67.373000000000005</v>
      </c>
      <c r="AO31" s="38" t="s">
        <v>61</v>
      </c>
    </row>
    <row r="32" spans="1:41" x14ac:dyDescent="0.15">
      <c r="A32">
        <v>2.7265000000000001</v>
      </c>
      <c r="B32">
        <v>7.39</v>
      </c>
      <c r="C32" s="39" t="s">
        <v>42</v>
      </c>
      <c r="D32" s="56" t="s">
        <v>60</v>
      </c>
      <c r="E32" s="56" t="s">
        <v>60</v>
      </c>
      <c r="F32" s="56" t="s">
        <v>60</v>
      </c>
      <c r="G32" s="56" t="s">
        <v>60</v>
      </c>
      <c r="H32" s="56" t="s">
        <v>60</v>
      </c>
      <c r="I32" s="56" t="s">
        <v>60</v>
      </c>
      <c r="J32" s="56" t="s">
        <v>60</v>
      </c>
      <c r="K32" s="56" t="s">
        <v>60</v>
      </c>
      <c r="L32" s="56" t="s">
        <v>60</v>
      </c>
      <c r="M32" s="56" t="s">
        <v>60</v>
      </c>
      <c r="N32" s="56" t="s">
        <v>60</v>
      </c>
      <c r="O32" s="56" t="s">
        <v>60</v>
      </c>
      <c r="P32" s="56" t="s">
        <v>60</v>
      </c>
      <c r="Q32" s="56" t="s">
        <v>60</v>
      </c>
      <c r="R32" s="68">
        <f t="shared" si="10"/>
        <v>37.381500000000003</v>
      </c>
      <c r="S32" s="68">
        <f t="shared" si="10"/>
        <v>38.744750000000003</v>
      </c>
      <c r="T32" s="68">
        <f t="shared" si="10"/>
        <v>40.108000000000004</v>
      </c>
      <c r="U32" s="68">
        <f t="shared" si="10"/>
        <v>41.471250000000005</v>
      </c>
      <c r="V32" s="68">
        <f t="shared" si="11"/>
        <v>42.834500000000006</v>
      </c>
      <c r="W32" s="68">
        <f t="shared" si="11"/>
        <v>44.197749999999999</v>
      </c>
      <c r="X32" s="68">
        <f t="shared" si="11"/>
        <v>45.561</v>
      </c>
      <c r="Y32" s="68">
        <f t="shared" si="11"/>
        <v>46.924250000000001</v>
      </c>
      <c r="Z32" s="68">
        <f t="shared" si="11"/>
        <v>48.287500000000001</v>
      </c>
      <c r="AA32" s="68">
        <f t="shared" si="11"/>
        <v>49.650750000000002</v>
      </c>
      <c r="AB32" s="68">
        <f t="shared" si="11"/>
        <v>51.014000000000003</v>
      </c>
      <c r="AC32" s="68">
        <f t="shared" si="11"/>
        <v>52.377250000000004</v>
      </c>
      <c r="AD32" s="68">
        <f t="shared" si="11"/>
        <v>53.740500000000004</v>
      </c>
      <c r="AE32" s="68">
        <f t="shared" si="11"/>
        <v>55.103750000000005</v>
      </c>
      <c r="AF32" s="68">
        <f t="shared" si="11"/>
        <v>56.467000000000006</v>
      </c>
      <c r="AG32" s="68">
        <f t="shared" si="11"/>
        <v>57.830250000000007</v>
      </c>
      <c r="AH32" s="68">
        <f t="shared" si="11"/>
        <v>59.1935</v>
      </c>
      <c r="AI32" s="68">
        <f t="shared" si="11"/>
        <v>60.556750000000001</v>
      </c>
      <c r="AJ32" s="68">
        <f t="shared" si="11"/>
        <v>61.92</v>
      </c>
      <c r="AK32" s="68">
        <f t="shared" si="11"/>
        <v>63.283250000000002</v>
      </c>
      <c r="AL32" s="68">
        <f t="shared" si="12"/>
        <v>64.646500000000003</v>
      </c>
      <c r="AM32" s="68">
        <f t="shared" si="12"/>
        <v>66.009749999999997</v>
      </c>
      <c r="AN32" s="68">
        <f t="shared" si="12"/>
        <v>67.373000000000005</v>
      </c>
      <c r="AO32" s="38" t="s">
        <v>61</v>
      </c>
    </row>
    <row r="33" spans="1:41" x14ac:dyDescent="0.15">
      <c r="A33">
        <v>2.9237000000000002</v>
      </c>
      <c r="B33">
        <v>7.39</v>
      </c>
      <c r="C33" s="39" t="s">
        <v>105</v>
      </c>
      <c r="D33" s="56" t="s">
        <v>60</v>
      </c>
      <c r="E33" s="56" t="s">
        <v>60</v>
      </c>
      <c r="F33" s="56" t="s">
        <v>60</v>
      </c>
      <c r="G33" s="56" t="s">
        <v>60</v>
      </c>
      <c r="H33" s="56" t="s">
        <v>60</v>
      </c>
      <c r="I33" s="56" t="s">
        <v>60</v>
      </c>
      <c r="J33" s="56" t="s">
        <v>60</v>
      </c>
      <c r="K33" s="56" t="s">
        <v>60</v>
      </c>
      <c r="L33" s="68">
        <f t="shared" ref="L33:AN33" si="15">((L$1+5.875)/12*$A33)+$B33</f>
        <v>30.779600000000002</v>
      </c>
      <c r="M33" s="68">
        <f t="shared" si="15"/>
        <v>32.24145</v>
      </c>
      <c r="N33" s="68">
        <f t="shared" si="15"/>
        <v>33.703299999999999</v>
      </c>
      <c r="O33" s="68">
        <f t="shared" si="15"/>
        <v>35.165150000000004</v>
      </c>
      <c r="P33" s="68">
        <f t="shared" si="15"/>
        <v>36.627000000000002</v>
      </c>
      <c r="Q33" s="68">
        <f t="shared" si="15"/>
        <v>38.088850000000001</v>
      </c>
      <c r="R33" s="68">
        <f t="shared" si="15"/>
        <v>39.550700000000006</v>
      </c>
      <c r="S33" s="68">
        <f t="shared" si="15"/>
        <v>41.012550000000005</v>
      </c>
      <c r="T33" s="68">
        <f t="shared" si="15"/>
        <v>42.474400000000003</v>
      </c>
      <c r="U33" s="68">
        <f t="shared" si="15"/>
        <v>43.936250000000001</v>
      </c>
      <c r="V33" s="68">
        <f t="shared" si="15"/>
        <v>45.398099999999999</v>
      </c>
      <c r="W33" s="68">
        <f t="shared" si="15"/>
        <v>46.859950000000005</v>
      </c>
      <c r="X33" s="68">
        <f t="shared" si="15"/>
        <v>48.321800000000003</v>
      </c>
      <c r="Y33" s="68">
        <f t="shared" si="15"/>
        <v>49.783650000000002</v>
      </c>
      <c r="Z33" s="68">
        <f t="shared" si="15"/>
        <v>51.245500000000007</v>
      </c>
      <c r="AA33" s="68">
        <f t="shared" si="15"/>
        <v>52.707350000000005</v>
      </c>
      <c r="AB33" s="68">
        <f t="shared" si="15"/>
        <v>54.169200000000004</v>
      </c>
      <c r="AC33" s="68">
        <f t="shared" si="15"/>
        <v>55.631050000000002</v>
      </c>
      <c r="AD33" s="68">
        <f t="shared" si="15"/>
        <v>57.0929</v>
      </c>
      <c r="AE33" s="68">
        <f t="shared" si="15"/>
        <v>58.554750000000006</v>
      </c>
      <c r="AF33" s="68">
        <f t="shared" si="15"/>
        <v>60.016600000000004</v>
      </c>
      <c r="AG33" s="68">
        <f t="shared" si="15"/>
        <v>61.478450000000002</v>
      </c>
      <c r="AH33" s="68">
        <f t="shared" si="15"/>
        <v>62.940300000000008</v>
      </c>
      <c r="AI33" s="68">
        <f t="shared" si="15"/>
        <v>64.402150000000006</v>
      </c>
      <c r="AJ33" s="68">
        <f t="shared" si="15"/>
        <v>65.864000000000004</v>
      </c>
      <c r="AK33" s="68">
        <f t="shared" si="15"/>
        <v>67.325850000000003</v>
      </c>
      <c r="AL33" s="68">
        <f t="shared" si="15"/>
        <v>68.787700000000001</v>
      </c>
      <c r="AM33" s="68">
        <f t="shared" si="15"/>
        <v>70.249549999999999</v>
      </c>
      <c r="AN33" s="68">
        <f t="shared" si="15"/>
        <v>71.711400000000012</v>
      </c>
      <c r="AO33" s="38" t="s">
        <v>61</v>
      </c>
    </row>
    <row r="34" spans="1:41" x14ac:dyDescent="0.15">
      <c r="A34">
        <v>3.0878000000000001</v>
      </c>
      <c r="B34">
        <v>7.39</v>
      </c>
      <c r="C34" s="39" t="s">
        <v>44</v>
      </c>
      <c r="D34" s="56" t="s">
        <v>60</v>
      </c>
      <c r="E34" s="56" t="s">
        <v>60</v>
      </c>
      <c r="F34" s="56" t="s">
        <v>60</v>
      </c>
      <c r="G34" s="56" t="s">
        <v>60</v>
      </c>
      <c r="H34" s="56" t="s">
        <v>60</v>
      </c>
      <c r="I34" s="56" t="s">
        <v>60</v>
      </c>
      <c r="J34" s="56" t="s">
        <v>60</v>
      </c>
      <c r="K34" s="56" t="s">
        <v>60</v>
      </c>
      <c r="L34" s="56" t="s">
        <v>60</v>
      </c>
      <c r="M34" s="56" t="s">
        <v>60</v>
      </c>
      <c r="N34" s="56" t="s">
        <v>60</v>
      </c>
      <c r="O34" s="56" t="s">
        <v>60</v>
      </c>
      <c r="P34" s="56" t="s">
        <v>60</v>
      </c>
      <c r="Q34" s="56" t="s">
        <v>60</v>
      </c>
      <c r="R34" s="68">
        <f t="shared" ref="R34:AG43" si="16">((R$1+5.875)/12*$A34)+$B34</f>
        <v>41.355800000000002</v>
      </c>
      <c r="S34" s="68">
        <f t="shared" si="16"/>
        <v>42.899700000000003</v>
      </c>
      <c r="T34" s="68">
        <f t="shared" si="16"/>
        <v>44.443600000000004</v>
      </c>
      <c r="U34" s="68">
        <f t="shared" si="16"/>
        <v>45.987500000000004</v>
      </c>
      <c r="V34" s="68">
        <f t="shared" si="16"/>
        <v>47.531400000000005</v>
      </c>
      <c r="W34" s="68">
        <f t="shared" si="16"/>
        <v>49.075299999999999</v>
      </c>
      <c r="X34" s="68">
        <f t="shared" si="16"/>
        <v>50.619199999999999</v>
      </c>
      <c r="Y34" s="68">
        <f t="shared" si="16"/>
        <v>52.1631</v>
      </c>
      <c r="Z34" s="68">
        <f t="shared" si="16"/>
        <v>53.707000000000001</v>
      </c>
      <c r="AA34" s="68">
        <f t="shared" si="16"/>
        <v>55.250900000000001</v>
      </c>
      <c r="AB34" s="68">
        <f t="shared" si="16"/>
        <v>56.794800000000002</v>
      </c>
      <c r="AC34" s="68">
        <f t="shared" si="16"/>
        <v>58.338700000000003</v>
      </c>
      <c r="AD34" s="68">
        <f t="shared" si="16"/>
        <v>59.882600000000004</v>
      </c>
      <c r="AE34" s="68">
        <f t="shared" si="16"/>
        <v>61.426500000000004</v>
      </c>
      <c r="AF34" s="68">
        <f t="shared" si="16"/>
        <v>62.970400000000005</v>
      </c>
      <c r="AG34" s="68">
        <f t="shared" si="16"/>
        <v>64.514300000000006</v>
      </c>
      <c r="AH34" s="68">
        <f t="shared" ref="AH34:AN43" si="17">((AH$1+5.875)/12*$A34)+$B34</f>
        <v>66.058199999999999</v>
      </c>
      <c r="AI34" s="68">
        <f t="shared" si="17"/>
        <v>67.602099999999993</v>
      </c>
      <c r="AJ34" s="68">
        <f t="shared" si="17"/>
        <v>69.146000000000001</v>
      </c>
      <c r="AK34" s="68">
        <f t="shared" si="17"/>
        <v>70.689899999999994</v>
      </c>
      <c r="AL34" s="68">
        <f t="shared" si="17"/>
        <v>72.233800000000002</v>
      </c>
      <c r="AM34" s="68">
        <f t="shared" si="17"/>
        <v>73.777699999999996</v>
      </c>
      <c r="AN34" s="68">
        <f t="shared" si="17"/>
        <v>75.321600000000004</v>
      </c>
      <c r="AO34" s="38" t="s">
        <v>61</v>
      </c>
    </row>
    <row r="35" spans="1:41" x14ac:dyDescent="0.15">
      <c r="A35">
        <v>3.0878000000000001</v>
      </c>
      <c r="B35">
        <v>7.39</v>
      </c>
      <c r="C35" s="39" t="s">
        <v>97</v>
      </c>
      <c r="D35" s="56" t="s">
        <v>60</v>
      </c>
      <c r="E35" s="56" t="s">
        <v>60</v>
      </c>
      <c r="F35" s="56" t="s">
        <v>60</v>
      </c>
      <c r="G35" s="56" t="s">
        <v>60</v>
      </c>
      <c r="H35" s="56" t="s">
        <v>60</v>
      </c>
      <c r="I35" s="56" t="s">
        <v>60</v>
      </c>
      <c r="J35" s="56" t="s">
        <v>60</v>
      </c>
      <c r="K35" s="56" t="s">
        <v>60</v>
      </c>
      <c r="L35" s="56" t="s">
        <v>60</v>
      </c>
      <c r="M35" s="56" t="s">
        <v>60</v>
      </c>
      <c r="N35" s="56" t="s">
        <v>60</v>
      </c>
      <c r="O35" s="56" t="s">
        <v>60</v>
      </c>
      <c r="P35" s="56" t="s">
        <v>60</v>
      </c>
      <c r="Q35" s="56" t="s">
        <v>60</v>
      </c>
      <c r="R35" s="68">
        <f t="shared" si="16"/>
        <v>41.355800000000002</v>
      </c>
      <c r="S35" s="68">
        <f t="shared" si="16"/>
        <v>42.899700000000003</v>
      </c>
      <c r="T35" s="68">
        <f t="shared" si="16"/>
        <v>44.443600000000004</v>
      </c>
      <c r="U35" s="68">
        <f t="shared" si="16"/>
        <v>45.987500000000004</v>
      </c>
      <c r="V35" s="68">
        <f t="shared" si="16"/>
        <v>47.531400000000005</v>
      </c>
      <c r="W35" s="68">
        <f t="shared" si="16"/>
        <v>49.075299999999999</v>
      </c>
      <c r="X35" s="68">
        <f t="shared" si="16"/>
        <v>50.619199999999999</v>
      </c>
      <c r="Y35" s="68">
        <f t="shared" si="16"/>
        <v>52.1631</v>
      </c>
      <c r="Z35" s="68">
        <f t="shared" si="16"/>
        <v>53.707000000000001</v>
      </c>
      <c r="AA35" s="68">
        <f t="shared" si="16"/>
        <v>55.250900000000001</v>
      </c>
      <c r="AB35" s="68">
        <f t="shared" si="16"/>
        <v>56.794800000000002</v>
      </c>
      <c r="AC35" s="68">
        <f t="shared" si="16"/>
        <v>58.338700000000003</v>
      </c>
      <c r="AD35" s="68">
        <f t="shared" si="16"/>
        <v>59.882600000000004</v>
      </c>
      <c r="AE35" s="68">
        <f t="shared" si="16"/>
        <v>61.426500000000004</v>
      </c>
      <c r="AF35" s="68">
        <f t="shared" si="16"/>
        <v>62.970400000000005</v>
      </c>
      <c r="AG35" s="68">
        <f t="shared" si="16"/>
        <v>64.514300000000006</v>
      </c>
      <c r="AH35" s="68">
        <f t="shared" si="17"/>
        <v>66.058199999999999</v>
      </c>
      <c r="AI35" s="68">
        <f t="shared" si="17"/>
        <v>67.602099999999993</v>
      </c>
      <c r="AJ35" s="68">
        <f t="shared" si="17"/>
        <v>69.146000000000001</v>
      </c>
      <c r="AK35" s="68">
        <f t="shared" si="17"/>
        <v>70.689899999999994</v>
      </c>
      <c r="AL35" s="68">
        <f t="shared" si="17"/>
        <v>72.233800000000002</v>
      </c>
      <c r="AM35" s="68">
        <f t="shared" si="17"/>
        <v>73.777699999999996</v>
      </c>
      <c r="AN35" s="68">
        <f t="shared" si="17"/>
        <v>75.321600000000004</v>
      </c>
      <c r="AO35" s="38" t="s">
        <v>61</v>
      </c>
    </row>
    <row r="36" spans="1:41" x14ac:dyDescent="0.15">
      <c r="A36">
        <v>3.0878000000000001</v>
      </c>
      <c r="B36">
        <v>7.39</v>
      </c>
      <c r="C36" s="39" t="s">
        <v>45</v>
      </c>
      <c r="D36" s="56" t="s">
        <v>60</v>
      </c>
      <c r="E36" s="56" t="s">
        <v>60</v>
      </c>
      <c r="F36" s="56" t="s">
        <v>60</v>
      </c>
      <c r="G36" s="56" t="s">
        <v>60</v>
      </c>
      <c r="H36" s="56" t="s">
        <v>60</v>
      </c>
      <c r="I36" s="56" t="s">
        <v>60</v>
      </c>
      <c r="J36" s="56" t="s">
        <v>60</v>
      </c>
      <c r="K36" s="56" t="s">
        <v>60</v>
      </c>
      <c r="L36" s="56" t="s">
        <v>60</v>
      </c>
      <c r="M36" s="56" t="s">
        <v>60</v>
      </c>
      <c r="N36" s="56" t="s">
        <v>60</v>
      </c>
      <c r="O36" s="56" t="s">
        <v>60</v>
      </c>
      <c r="P36" s="56" t="s">
        <v>60</v>
      </c>
      <c r="Q36" s="56" t="s">
        <v>60</v>
      </c>
      <c r="R36" s="68">
        <f t="shared" si="16"/>
        <v>41.355800000000002</v>
      </c>
      <c r="S36" s="68">
        <f t="shared" si="16"/>
        <v>42.899700000000003</v>
      </c>
      <c r="T36" s="68">
        <f t="shared" si="16"/>
        <v>44.443600000000004</v>
      </c>
      <c r="U36" s="68">
        <f t="shared" si="16"/>
        <v>45.987500000000004</v>
      </c>
      <c r="V36" s="68">
        <f t="shared" si="16"/>
        <v>47.531400000000005</v>
      </c>
      <c r="W36" s="68">
        <f t="shared" si="16"/>
        <v>49.075299999999999</v>
      </c>
      <c r="X36" s="68">
        <f t="shared" si="16"/>
        <v>50.619199999999999</v>
      </c>
      <c r="Y36" s="68">
        <f t="shared" si="16"/>
        <v>52.1631</v>
      </c>
      <c r="Z36" s="68">
        <f t="shared" si="16"/>
        <v>53.707000000000001</v>
      </c>
      <c r="AA36" s="68">
        <f t="shared" si="16"/>
        <v>55.250900000000001</v>
      </c>
      <c r="AB36" s="68">
        <f t="shared" si="16"/>
        <v>56.794800000000002</v>
      </c>
      <c r="AC36" s="68">
        <f t="shared" si="16"/>
        <v>58.338700000000003</v>
      </c>
      <c r="AD36" s="68">
        <f t="shared" si="16"/>
        <v>59.882600000000004</v>
      </c>
      <c r="AE36" s="68">
        <f t="shared" si="16"/>
        <v>61.426500000000004</v>
      </c>
      <c r="AF36" s="68">
        <f t="shared" si="16"/>
        <v>62.970400000000005</v>
      </c>
      <c r="AG36" s="68">
        <f t="shared" si="16"/>
        <v>64.514300000000006</v>
      </c>
      <c r="AH36" s="68">
        <f t="shared" si="17"/>
        <v>66.058199999999999</v>
      </c>
      <c r="AI36" s="68">
        <f t="shared" si="17"/>
        <v>67.602099999999993</v>
      </c>
      <c r="AJ36" s="68">
        <f t="shared" si="17"/>
        <v>69.146000000000001</v>
      </c>
      <c r="AK36" s="68">
        <f t="shared" si="17"/>
        <v>70.689899999999994</v>
      </c>
      <c r="AL36" s="68">
        <f t="shared" si="17"/>
        <v>72.233800000000002</v>
      </c>
      <c r="AM36" s="68">
        <f t="shared" si="17"/>
        <v>73.777699999999996</v>
      </c>
      <c r="AN36" s="68">
        <f t="shared" si="17"/>
        <v>75.321600000000004</v>
      </c>
      <c r="AO36" s="38" t="s">
        <v>61</v>
      </c>
    </row>
    <row r="37" spans="1:41" x14ac:dyDescent="0.15">
      <c r="A37">
        <v>3.0878000000000001</v>
      </c>
      <c r="B37">
        <v>7.39</v>
      </c>
      <c r="C37" s="39" t="s">
        <v>46</v>
      </c>
      <c r="D37" s="56" t="s">
        <v>60</v>
      </c>
      <c r="E37" s="56" t="s">
        <v>60</v>
      </c>
      <c r="F37" s="56" t="s">
        <v>60</v>
      </c>
      <c r="G37" s="56" t="s">
        <v>60</v>
      </c>
      <c r="H37" s="56" t="s">
        <v>60</v>
      </c>
      <c r="I37" s="56" t="s">
        <v>60</v>
      </c>
      <c r="J37" s="56" t="s">
        <v>60</v>
      </c>
      <c r="K37" s="56" t="s">
        <v>60</v>
      </c>
      <c r="L37" s="56" t="s">
        <v>60</v>
      </c>
      <c r="M37" s="56" t="s">
        <v>60</v>
      </c>
      <c r="N37" s="56" t="s">
        <v>60</v>
      </c>
      <c r="O37" s="56" t="s">
        <v>60</v>
      </c>
      <c r="P37" s="56" t="s">
        <v>60</v>
      </c>
      <c r="Q37" s="56" t="s">
        <v>60</v>
      </c>
      <c r="R37" s="68">
        <f t="shared" si="16"/>
        <v>41.355800000000002</v>
      </c>
      <c r="S37" s="68">
        <f t="shared" si="16"/>
        <v>42.899700000000003</v>
      </c>
      <c r="T37" s="68">
        <f t="shared" si="16"/>
        <v>44.443600000000004</v>
      </c>
      <c r="U37" s="68">
        <f t="shared" si="16"/>
        <v>45.987500000000004</v>
      </c>
      <c r="V37" s="68">
        <f t="shared" si="16"/>
        <v>47.531400000000005</v>
      </c>
      <c r="W37" s="68">
        <f t="shared" si="16"/>
        <v>49.075299999999999</v>
      </c>
      <c r="X37" s="68">
        <f t="shared" si="16"/>
        <v>50.619199999999999</v>
      </c>
      <c r="Y37" s="68">
        <f t="shared" si="16"/>
        <v>52.1631</v>
      </c>
      <c r="Z37" s="68">
        <f t="shared" si="16"/>
        <v>53.707000000000001</v>
      </c>
      <c r="AA37" s="68">
        <f t="shared" si="16"/>
        <v>55.250900000000001</v>
      </c>
      <c r="AB37" s="68">
        <f t="shared" si="16"/>
        <v>56.794800000000002</v>
      </c>
      <c r="AC37" s="68">
        <f t="shared" si="16"/>
        <v>58.338700000000003</v>
      </c>
      <c r="AD37" s="68">
        <f t="shared" si="16"/>
        <v>59.882600000000004</v>
      </c>
      <c r="AE37" s="68">
        <f t="shared" si="16"/>
        <v>61.426500000000004</v>
      </c>
      <c r="AF37" s="68">
        <f t="shared" si="16"/>
        <v>62.970400000000005</v>
      </c>
      <c r="AG37" s="68">
        <f t="shared" si="16"/>
        <v>64.514300000000006</v>
      </c>
      <c r="AH37" s="68">
        <f t="shared" si="17"/>
        <v>66.058199999999999</v>
      </c>
      <c r="AI37" s="68">
        <f t="shared" si="17"/>
        <v>67.602099999999993</v>
      </c>
      <c r="AJ37" s="68">
        <f t="shared" si="17"/>
        <v>69.146000000000001</v>
      </c>
      <c r="AK37" s="68">
        <f t="shared" si="17"/>
        <v>70.689899999999994</v>
      </c>
      <c r="AL37" s="68">
        <f t="shared" si="17"/>
        <v>72.233800000000002</v>
      </c>
      <c r="AM37" s="68">
        <f t="shared" si="17"/>
        <v>73.777699999999996</v>
      </c>
      <c r="AN37" s="68">
        <f t="shared" si="17"/>
        <v>75.321600000000004</v>
      </c>
      <c r="AO37" s="38" t="s">
        <v>61</v>
      </c>
    </row>
    <row r="38" spans="1:41" x14ac:dyDescent="0.15">
      <c r="A38">
        <v>3.0878000000000001</v>
      </c>
      <c r="B38">
        <v>7.39</v>
      </c>
      <c r="C38" s="39" t="s">
        <v>47</v>
      </c>
      <c r="D38" s="56" t="s">
        <v>60</v>
      </c>
      <c r="E38" s="56" t="s">
        <v>60</v>
      </c>
      <c r="F38" s="56" t="s">
        <v>60</v>
      </c>
      <c r="G38" s="56" t="s">
        <v>60</v>
      </c>
      <c r="H38" s="56" t="s">
        <v>60</v>
      </c>
      <c r="I38" s="56" t="s">
        <v>60</v>
      </c>
      <c r="J38" s="56" t="s">
        <v>60</v>
      </c>
      <c r="K38" s="56" t="s">
        <v>60</v>
      </c>
      <c r="L38" s="56" t="s">
        <v>60</v>
      </c>
      <c r="M38" s="56" t="s">
        <v>60</v>
      </c>
      <c r="N38" s="56" t="s">
        <v>60</v>
      </c>
      <c r="O38" s="56" t="s">
        <v>60</v>
      </c>
      <c r="P38" s="56" t="s">
        <v>60</v>
      </c>
      <c r="Q38" s="56" t="s">
        <v>60</v>
      </c>
      <c r="R38" s="68">
        <f t="shared" si="16"/>
        <v>41.355800000000002</v>
      </c>
      <c r="S38" s="68">
        <f t="shared" si="16"/>
        <v>42.899700000000003</v>
      </c>
      <c r="T38" s="68">
        <f t="shared" si="16"/>
        <v>44.443600000000004</v>
      </c>
      <c r="U38" s="68">
        <f t="shared" si="16"/>
        <v>45.987500000000004</v>
      </c>
      <c r="V38" s="68">
        <f t="shared" si="16"/>
        <v>47.531400000000005</v>
      </c>
      <c r="W38" s="68">
        <f t="shared" si="16"/>
        <v>49.075299999999999</v>
      </c>
      <c r="X38" s="68">
        <f t="shared" si="16"/>
        <v>50.619199999999999</v>
      </c>
      <c r="Y38" s="68">
        <f t="shared" si="16"/>
        <v>52.1631</v>
      </c>
      <c r="Z38" s="68">
        <f t="shared" si="16"/>
        <v>53.707000000000001</v>
      </c>
      <c r="AA38" s="68">
        <f t="shared" si="16"/>
        <v>55.250900000000001</v>
      </c>
      <c r="AB38" s="68">
        <f t="shared" si="16"/>
        <v>56.794800000000002</v>
      </c>
      <c r="AC38" s="68">
        <f t="shared" si="16"/>
        <v>58.338700000000003</v>
      </c>
      <c r="AD38" s="68">
        <f t="shared" si="16"/>
        <v>59.882600000000004</v>
      </c>
      <c r="AE38" s="68">
        <f t="shared" si="16"/>
        <v>61.426500000000004</v>
      </c>
      <c r="AF38" s="68">
        <f t="shared" si="16"/>
        <v>62.970400000000005</v>
      </c>
      <c r="AG38" s="68">
        <f t="shared" si="16"/>
        <v>64.514300000000006</v>
      </c>
      <c r="AH38" s="68">
        <f t="shared" si="17"/>
        <v>66.058199999999999</v>
      </c>
      <c r="AI38" s="68">
        <f t="shared" si="17"/>
        <v>67.602099999999993</v>
      </c>
      <c r="AJ38" s="68">
        <f t="shared" si="17"/>
        <v>69.146000000000001</v>
      </c>
      <c r="AK38" s="68">
        <f t="shared" si="17"/>
        <v>70.689899999999994</v>
      </c>
      <c r="AL38" s="68">
        <f t="shared" si="17"/>
        <v>72.233800000000002</v>
      </c>
      <c r="AM38" s="68">
        <f t="shared" si="17"/>
        <v>73.777699999999996</v>
      </c>
      <c r="AN38" s="68">
        <f t="shared" si="17"/>
        <v>75.321600000000004</v>
      </c>
      <c r="AO38" s="38" t="s">
        <v>61</v>
      </c>
    </row>
    <row r="39" spans="1:41" x14ac:dyDescent="0.15">
      <c r="A39">
        <v>3.0878000000000001</v>
      </c>
      <c r="B39">
        <v>7.39</v>
      </c>
      <c r="C39" s="39" t="s">
        <v>48</v>
      </c>
      <c r="D39" s="56" t="s">
        <v>60</v>
      </c>
      <c r="E39" s="56" t="s">
        <v>60</v>
      </c>
      <c r="F39" s="56" t="s">
        <v>60</v>
      </c>
      <c r="G39" s="56" t="s">
        <v>60</v>
      </c>
      <c r="H39" s="56" t="s">
        <v>60</v>
      </c>
      <c r="I39" s="56" t="s">
        <v>60</v>
      </c>
      <c r="J39" s="56" t="s">
        <v>60</v>
      </c>
      <c r="K39" s="56" t="s">
        <v>60</v>
      </c>
      <c r="L39" s="56" t="s">
        <v>60</v>
      </c>
      <c r="M39" s="56" t="s">
        <v>60</v>
      </c>
      <c r="N39" s="56" t="s">
        <v>60</v>
      </c>
      <c r="O39" s="56" t="s">
        <v>60</v>
      </c>
      <c r="P39" s="56" t="s">
        <v>60</v>
      </c>
      <c r="Q39" s="56" t="s">
        <v>60</v>
      </c>
      <c r="R39" s="68">
        <f t="shared" si="16"/>
        <v>41.355800000000002</v>
      </c>
      <c r="S39" s="68">
        <f t="shared" si="16"/>
        <v>42.899700000000003</v>
      </c>
      <c r="T39" s="68">
        <f t="shared" si="16"/>
        <v>44.443600000000004</v>
      </c>
      <c r="U39" s="68">
        <f t="shared" si="16"/>
        <v>45.987500000000004</v>
      </c>
      <c r="V39" s="68">
        <f t="shared" si="16"/>
        <v>47.531400000000005</v>
      </c>
      <c r="W39" s="68">
        <f t="shared" si="16"/>
        <v>49.075299999999999</v>
      </c>
      <c r="X39" s="68">
        <f t="shared" si="16"/>
        <v>50.619199999999999</v>
      </c>
      <c r="Y39" s="68">
        <f t="shared" si="16"/>
        <v>52.1631</v>
      </c>
      <c r="Z39" s="68">
        <f t="shared" si="16"/>
        <v>53.707000000000001</v>
      </c>
      <c r="AA39" s="68">
        <f t="shared" si="16"/>
        <v>55.250900000000001</v>
      </c>
      <c r="AB39" s="68">
        <f t="shared" si="16"/>
        <v>56.794800000000002</v>
      </c>
      <c r="AC39" s="68">
        <f t="shared" si="16"/>
        <v>58.338700000000003</v>
      </c>
      <c r="AD39" s="68">
        <f t="shared" si="16"/>
        <v>59.882600000000004</v>
      </c>
      <c r="AE39" s="68">
        <f t="shared" si="16"/>
        <v>61.426500000000004</v>
      </c>
      <c r="AF39" s="68">
        <f t="shared" si="16"/>
        <v>62.970400000000005</v>
      </c>
      <c r="AG39" s="68">
        <f t="shared" si="16"/>
        <v>64.514300000000006</v>
      </c>
      <c r="AH39" s="68">
        <f t="shared" si="17"/>
        <v>66.058199999999999</v>
      </c>
      <c r="AI39" s="68">
        <f t="shared" si="17"/>
        <v>67.602099999999993</v>
      </c>
      <c r="AJ39" s="68">
        <f t="shared" si="17"/>
        <v>69.146000000000001</v>
      </c>
      <c r="AK39" s="68">
        <f t="shared" si="17"/>
        <v>70.689899999999994</v>
      </c>
      <c r="AL39" s="68">
        <f t="shared" si="17"/>
        <v>72.233800000000002</v>
      </c>
      <c r="AM39" s="68">
        <f t="shared" si="17"/>
        <v>73.777699999999996</v>
      </c>
      <c r="AN39" s="68">
        <f t="shared" si="17"/>
        <v>75.321600000000004</v>
      </c>
      <c r="AO39" s="38" t="s">
        <v>61</v>
      </c>
    </row>
    <row r="40" spans="1:41" x14ac:dyDescent="0.15">
      <c r="A40" s="39">
        <v>5.5359999999999996</v>
      </c>
      <c r="B40" s="39">
        <v>10.35</v>
      </c>
      <c r="C40" s="39" t="s">
        <v>109</v>
      </c>
      <c r="D40" s="56" t="s">
        <v>60</v>
      </c>
      <c r="E40" s="56" t="s">
        <v>60</v>
      </c>
      <c r="F40" s="56" t="s">
        <v>60</v>
      </c>
      <c r="G40" s="56" t="s">
        <v>60</v>
      </c>
      <c r="H40" s="56" t="s">
        <v>60</v>
      </c>
      <c r="I40" s="56" t="s">
        <v>60</v>
      </c>
      <c r="J40" s="56" t="s">
        <v>60</v>
      </c>
      <c r="K40" s="56" t="s">
        <v>60</v>
      </c>
      <c r="L40" s="56" t="s">
        <v>60</v>
      </c>
      <c r="M40" s="56" t="s">
        <v>60</v>
      </c>
      <c r="N40" s="56" t="s">
        <v>60</v>
      </c>
      <c r="O40" s="56" t="s">
        <v>60</v>
      </c>
      <c r="P40" s="56" t="s">
        <v>60</v>
      </c>
      <c r="Q40" s="56" t="s">
        <v>60</v>
      </c>
      <c r="R40" s="68">
        <f t="shared" si="16"/>
        <v>71.245999999999995</v>
      </c>
      <c r="S40" s="68">
        <f t="shared" si="16"/>
        <v>74.013999999999996</v>
      </c>
      <c r="T40" s="68">
        <f t="shared" si="16"/>
        <v>76.781999999999982</v>
      </c>
      <c r="U40" s="68">
        <f t="shared" si="16"/>
        <v>79.549999999999983</v>
      </c>
      <c r="V40" s="68">
        <f t="shared" si="16"/>
        <v>82.317999999999984</v>
      </c>
      <c r="W40" s="68">
        <f t="shared" si="16"/>
        <v>85.085999999999984</v>
      </c>
      <c r="X40" s="68">
        <f t="shared" si="16"/>
        <v>87.853999999999985</v>
      </c>
      <c r="Y40" s="68">
        <f t="shared" si="16"/>
        <v>90.621999999999986</v>
      </c>
      <c r="Z40" s="68">
        <f t="shared" si="16"/>
        <v>93.389999999999986</v>
      </c>
      <c r="AA40" s="68">
        <f t="shared" si="16"/>
        <v>96.157999999999987</v>
      </c>
      <c r="AB40" s="68">
        <f t="shared" si="16"/>
        <v>98.925999999999988</v>
      </c>
      <c r="AC40" s="68">
        <f t="shared" si="16"/>
        <v>101.69399999999999</v>
      </c>
      <c r="AD40" s="68">
        <f t="shared" si="16"/>
        <v>104.46199999999999</v>
      </c>
      <c r="AE40" s="68">
        <f t="shared" si="16"/>
        <v>107.22999999999999</v>
      </c>
      <c r="AF40" s="68">
        <f t="shared" si="16"/>
        <v>109.99799999999999</v>
      </c>
      <c r="AG40" s="68">
        <f t="shared" si="16"/>
        <v>112.76599999999999</v>
      </c>
      <c r="AH40" s="68">
        <f t="shared" si="17"/>
        <v>115.53399999999999</v>
      </c>
      <c r="AI40" s="68">
        <f t="shared" si="17"/>
        <v>118.30199999999999</v>
      </c>
      <c r="AJ40" s="68">
        <f t="shared" si="17"/>
        <v>121.07</v>
      </c>
      <c r="AK40" s="68">
        <f t="shared" si="17"/>
        <v>123.83799999999998</v>
      </c>
      <c r="AL40" s="68">
        <f t="shared" si="17"/>
        <v>126.60599999999998</v>
      </c>
      <c r="AM40" s="68">
        <f t="shared" si="17"/>
        <v>129.374</v>
      </c>
      <c r="AN40" s="68">
        <f t="shared" si="17"/>
        <v>132.142</v>
      </c>
      <c r="AO40" s="38" t="s">
        <v>61</v>
      </c>
    </row>
    <row r="41" spans="1:41" x14ac:dyDescent="0.15">
      <c r="A41" s="39">
        <v>5.5359999999999996</v>
      </c>
      <c r="B41" s="39">
        <v>10.35</v>
      </c>
      <c r="C41" s="39" t="s">
        <v>108</v>
      </c>
      <c r="D41" s="56" t="s">
        <v>60</v>
      </c>
      <c r="E41" s="56" t="s">
        <v>60</v>
      </c>
      <c r="F41" s="56" t="s">
        <v>60</v>
      </c>
      <c r="G41" s="56" t="s">
        <v>60</v>
      </c>
      <c r="H41" s="56" t="s">
        <v>60</v>
      </c>
      <c r="I41" s="56" t="s">
        <v>60</v>
      </c>
      <c r="J41" s="56" t="s">
        <v>60</v>
      </c>
      <c r="K41" s="56" t="s">
        <v>60</v>
      </c>
      <c r="L41" s="56" t="s">
        <v>60</v>
      </c>
      <c r="M41" s="56" t="s">
        <v>60</v>
      </c>
      <c r="N41" s="56" t="s">
        <v>60</v>
      </c>
      <c r="O41" s="56" t="s">
        <v>60</v>
      </c>
      <c r="P41" s="56" t="s">
        <v>60</v>
      </c>
      <c r="Q41" s="56" t="s">
        <v>60</v>
      </c>
      <c r="R41" s="68">
        <f t="shared" si="16"/>
        <v>71.245999999999995</v>
      </c>
      <c r="S41" s="68">
        <f t="shared" si="16"/>
        <v>74.013999999999996</v>
      </c>
      <c r="T41" s="68">
        <f t="shared" si="16"/>
        <v>76.781999999999982</v>
      </c>
      <c r="U41" s="68">
        <f t="shared" si="16"/>
        <v>79.549999999999983</v>
      </c>
      <c r="V41" s="68">
        <f t="shared" si="16"/>
        <v>82.317999999999984</v>
      </c>
      <c r="W41" s="68">
        <f t="shared" si="16"/>
        <v>85.085999999999984</v>
      </c>
      <c r="X41" s="68">
        <f t="shared" si="16"/>
        <v>87.853999999999985</v>
      </c>
      <c r="Y41" s="68">
        <f t="shared" si="16"/>
        <v>90.621999999999986</v>
      </c>
      <c r="Z41" s="68">
        <f t="shared" si="16"/>
        <v>93.389999999999986</v>
      </c>
      <c r="AA41" s="68">
        <f t="shared" si="16"/>
        <v>96.157999999999987</v>
      </c>
      <c r="AB41" s="68">
        <f t="shared" si="16"/>
        <v>98.925999999999988</v>
      </c>
      <c r="AC41" s="68">
        <f t="shared" si="16"/>
        <v>101.69399999999999</v>
      </c>
      <c r="AD41" s="68">
        <f t="shared" si="16"/>
        <v>104.46199999999999</v>
      </c>
      <c r="AE41" s="68">
        <f t="shared" si="16"/>
        <v>107.22999999999999</v>
      </c>
      <c r="AF41" s="68">
        <f t="shared" si="16"/>
        <v>109.99799999999999</v>
      </c>
      <c r="AG41" s="68">
        <f t="shared" si="16"/>
        <v>112.76599999999999</v>
      </c>
      <c r="AH41" s="68">
        <f t="shared" si="17"/>
        <v>115.53399999999999</v>
      </c>
      <c r="AI41" s="68">
        <f t="shared" si="17"/>
        <v>118.30199999999999</v>
      </c>
      <c r="AJ41" s="68">
        <f t="shared" si="17"/>
        <v>121.07</v>
      </c>
      <c r="AK41" s="68">
        <f t="shared" si="17"/>
        <v>123.83799999999998</v>
      </c>
      <c r="AL41" s="68">
        <f t="shared" si="17"/>
        <v>126.60599999999998</v>
      </c>
      <c r="AM41" s="68">
        <f t="shared" si="17"/>
        <v>129.374</v>
      </c>
      <c r="AN41" s="68">
        <f t="shared" si="17"/>
        <v>132.142</v>
      </c>
      <c r="AO41" s="38" t="s">
        <v>61</v>
      </c>
    </row>
    <row r="42" spans="1:41" x14ac:dyDescent="0.15">
      <c r="A42" s="39">
        <v>16.040800000000001</v>
      </c>
      <c r="B42" s="39">
        <v>0</v>
      </c>
      <c r="C42" s="39" t="s">
        <v>106</v>
      </c>
      <c r="D42" s="56" t="s">
        <v>60</v>
      </c>
      <c r="E42" s="56" t="s">
        <v>60</v>
      </c>
      <c r="F42" s="56" t="s">
        <v>60</v>
      </c>
      <c r="G42" s="56" t="s">
        <v>60</v>
      </c>
      <c r="H42" s="56" t="s">
        <v>60</v>
      </c>
      <c r="I42" s="56" t="s">
        <v>60</v>
      </c>
      <c r="J42" s="56" t="s">
        <v>60</v>
      </c>
      <c r="K42" s="56" t="s">
        <v>60</v>
      </c>
      <c r="L42" s="56" t="s">
        <v>60</v>
      </c>
      <c r="M42" s="56" t="s">
        <v>60</v>
      </c>
      <c r="N42" s="56" t="s">
        <v>60</v>
      </c>
      <c r="O42" s="56" t="s">
        <v>60</v>
      </c>
      <c r="P42" s="56" t="s">
        <v>60</v>
      </c>
      <c r="Q42" s="56" t="s">
        <v>60</v>
      </c>
      <c r="R42" s="68">
        <f t="shared" si="16"/>
        <v>176.44880000000001</v>
      </c>
      <c r="S42" s="68">
        <f t="shared" si="16"/>
        <v>184.4692</v>
      </c>
      <c r="T42" s="68">
        <f t="shared" si="16"/>
        <v>192.4896</v>
      </c>
      <c r="U42" s="68">
        <f t="shared" si="16"/>
        <v>200.51000000000002</v>
      </c>
      <c r="V42" s="68">
        <f t="shared" si="16"/>
        <v>208.53040000000001</v>
      </c>
      <c r="W42" s="68">
        <f t="shared" si="16"/>
        <v>216.55080000000001</v>
      </c>
      <c r="X42" s="68">
        <f t="shared" si="16"/>
        <v>224.5712</v>
      </c>
      <c r="Y42" s="68">
        <f t="shared" si="16"/>
        <v>232.5916</v>
      </c>
      <c r="Z42" s="68">
        <f t="shared" si="16"/>
        <v>240.61200000000002</v>
      </c>
      <c r="AA42" s="68">
        <f t="shared" si="16"/>
        <v>248.63240000000002</v>
      </c>
      <c r="AB42" s="68">
        <f t="shared" si="16"/>
        <v>256.65280000000001</v>
      </c>
      <c r="AC42" s="68">
        <f t="shared" si="16"/>
        <v>264.67320000000001</v>
      </c>
      <c r="AD42" s="68">
        <f t="shared" si="16"/>
        <v>272.6936</v>
      </c>
      <c r="AE42" s="68">
        <f t="shared" si="16"/>
        <v>280.714</v>
      </c>
      <c r="AF42" s="68">
        <f t="shared" si="16"/>
        <v>288.73439999999999</v>
      </c>
      <c r="AG42" s="68">
        <f t="shared" si="16"/>
        <v>296.75479999999999</v>
      </c>
      <c r="AH42" s="68">
        <f t="shared" si="17"/>
        <v>304.77520000000004</v>
      </c>
      <c r="AI42" s="68">
        <f t="shared" si="17"/>
        <v>312.79560000000004</v>
      </c>
      <c r="AJ42" s="68">
        <f t="shared" si="17"/>
        <v>320.81600000000003</v>
      </c>
      <c r="AK42" s="68">
        <f t="shared" si="17"/>
        <v>328.83640000000003</v>
      </c>
      <c r="AL42" s="68">
        <f t="shared" si="17"/>
        <v>336.85680000000002</v>
      </c>
      <c r="AM42" s="68">
        <f t="shared" si="17"/>
        <v>344.87720000000002</v>
      </c>
      <c r="AN42" s="68">
        <f t="shared" si="17"/>
        <v>352.89760000000001</v>
      </c>
      <c r="AO42" s="38" t="s">
        <v>61</v>
      </c>
    </row>
    <row r="43" spans="1:41" x14ac:dyDescent="0.15">
      <c r="A43" s="39">
        <v>22.204599999999999</v>
      </c>
      <c r="B43" s="39">
        <v>0</v>
      </c>
      <c r="C43" s="39" t="s">
        <v>107</v>
      </c>
      <c r="D43" s="56" t="s">
        <v>60</v>
      </c>
      <c r="E43" s="56" t="s">
        <v>60</v>
      </c>
      <c r="F43" s="56" t="s">
        <v>60</v>
      </c>
      <c r="G43" s="56" t="s">
        <v>60</v>
      </c>
      <c r="H43" s="56" t="s">
        <v>60</v>
      </c>
      <c r="I43" s="56" t="s">
        <v>60</v>
      </c>
      <c r="J43" s="56" t="s">
        <v>60</v>
      </c>
      <c r="K43" s="56" t="s">
        <v>60</v>
      </c>
      <c r="L43" s="56" t="s">
        <v>60</v>
      </c>
      <c r="M43" s="56" t="s">
        <v>60</v>
      </c>
      <c r="N43" s="56" t="s">
        <v>60</v>
      </c>
      <c r="O43" s="56" t="s">
        <v>60</v>
      </c>
      <c r="P43" s="56" t="s">
        <v>60</v>
      </c>
      <c r="Q43" s="56" t="s">
        <v>60</v>
      </c>
      <c r="R43" s="56" t="s">
        <v>60</v>
      </c>
      <c r="S43" s="56" t="s">
        <v>60</v>
      </c>
      <c r="T43" s="56" t="s">
        <v>60</v>
      </c>
      <c r="U43" s="56" t="s">
        <v>60</v>
      </c>
      <c r="V43" s="56" t="s">
        <v>60</v>
      </c>
      <c r="W43" s="56" t="s">
        <v>60</v>
      </c>
      <c r="X43" s="56" t="s">
        <v>60</v>
      </c>
      <c r="Y43" s="56" t="s">
        <v>60</v>
      </c>
      <c r="Z43" s="68">
        <f t="shared" si="16"/>
        <v>333.06899999999996</v>
      </c>
      <c r="AA43" s="68">
        <f t="shared" si="16"/>
        <v>344.17129999999997</v>
      </c>
      <c r="AB43" s="68">
        <f t="shared" si="16"/>
        <v>355.27359999999999</v>
      </c>
      <c r="AC43" s="68">
        <f t="shared" si="16"/>
        <v>366.3759</v>
      </c>
      <c r="AD43" s="68">
        <f t="shared" si="16"/>
        <v>377.47820000000002</v>
      </c>
      <c r="AE43" s="68">
        <f t="shared" si="16"/>
        <v>388.58049999999997</v>
      </c>
      <c r="AF43" s="68">
        <f t="shared" si="16"/>
        <v>399.68279999999999</v>
      </c>
      <c r="AG43" s="68">
        <f t="shared" si="16"/>
        <v>410.7851</v>
      </c>
      <c r="AH43" s="68">
        <f t="shared" si="17"/>
        <v>421.88739999999996</v>
      </c>
      <c r="AI43" s="68">
        <f t="shared" si="17"/>
        <v>432.98969999999997</v>
      </c>
      <c r="AJ43" s="68">
        <f t="shared" si="17"/>
        <v>444.09199999999998</v>
      </c>
      <c r="AK43" s="68">
        <f t="shared" si="17"/>
        <v>455.1943</v>
      </c>
      <c r="AL43" s="68">
        <f t="shared" si="17"/>
        <v>466.29660000000001</v>
      </c>
      <c r="AM43" s="68">
        <f t="shared" si="17"/>
        <v>477.39889999999997</v>
      </c>
      <c r="AN43" s="68">
        <f t="shared" si="17"/>
        <v>488.50119999999998</v>
      </c>
      <c r="AO43" s="38" t="s">
        <v>61</v>
      </c>
    </row>
    <row r="44" spans="1:41" x14ac:dyDescent="0.15">
      <c r="C44" s="39" t="s">
        <v>49</v>
      </c>
      <c r="D44" s="67">
        <v>19.5</v>
      </c>
      <c r="E44" s="67">
        <v>19.5</v>
      </c>
      <c r="F44" s="67">
        <v>19.5</v>
      </c>
      <c r="G44" s="67">
        <v>19.5</v>
      </c>
      <c r="H44" s="67">
        <v>19.5</v>
      </c>
      <c r="I44" s="67">
        <v>19.5</v>
      </c>
      <c r="J44" s="67">
        <v>19.5</v>
      </c>
      <c r="K44" s="67">
        <v>19.5</v>
      </c>
      <c r="L44" s="67">
        <v>19.5</v>
      </c>
      <c r="M44" s="67">
        <v>19.5</v>
      </c>
      <c r="N44" s="67">
        <v>19.5</v>
      </c>
      <c r="O44" s="67">
        <v>19.5</v>
      </c>
      <c r="P44" s="67">
        <v>19.5</v>
      </c>
      <c r="Q44" s="67">
        <v>19.5</v>
      </c>
      <c r="R44" s="67">
        <v>19.5</v>
      </c>
      <c r="S44" s="67">
        <v>19.5</v>
      </c>
      <c r="T44" s="67">
        <v>19.5</v>
      </c>
      <c r="U44" s="67">
        <v>19.5</v>
      </c>
      <c r="V44" s="67">
        <v>19.5</v>
      </c>
      <c r="W44" s="67">
        <v>19.5</v>
      </c>
      <c r="X44" s="67">
        <v>19.5</v>
      </c>
      <c r="Y44" s="67">
        <v>19.5</v>
      </c>
      <c r="Z44" s="67">
        <v>19.5</v>
      </c>
      <c r="AA44" s="67">
        <v>19.5</v>
      </c>
      <c r="AB44" s="67">
        <v>19.5</v>
      </c>
      <c r="AC44" s="67">
        <v>19.5</v>
      </c>
      <c r="AD44" s="67">
        <v>19.5</v>
      </c>
      <c r="AE44" s="67">
        <v>19.5</v>
      </c>
      <c r="AF44" s="67">
        <v>19.5</v>
      </c>
      <c r="AG44" s="67">
        <v>19.5</v>
      </c>
      <c r="AH44" s="67">
        <v>19.5</v>
      </c>
      <c r="AI44" s="67">
        <v>19.5</v>
      </c>
      <c r="AJ44" s="67">
        <v>19.5</v>
      </c>
      <c r="AK44" s="67">
        <v>19.5</v>
      </c>
      <c r="AL44" s="67">
        <v>19.5</v>
      </c>
      <c r="AM44" s="67">
        <v>19.5</v>
      </c>
      <c r="AN44" s="67">
        <v>19.5</v>
      </c>
      <c r="AO44" s="67">
        <v>19.5</v>
      </c>
    </row>
    <row r="45" spans="1:41" x14ac:dyDescent="0.15">
      <c r="C45" s="39" t="s">
        <v>50</v>
      </c>
      <c r="D45" s="67">
        <v>19.5</v>
      </c>
      <c r="E45" s="67">
        <v>19.5</v>
      </c>
      <c r="F45" s="67">
        <v>19.5</v>
      </c>
      <c r="G45" s="67">
        <v>19.5</v>
      </c>
      <c r="H45" s="67">
        <v>19.5</v>
      </c>
      <c r="I45" s="67">
        <v>19.5</v>
      </c>
      <c r="J45" s="67">
        <v>19.5</v>
      </c>
      <c r="K45" s="67">
        <v>19.5</v>
      </c>
      <c r="L45" s="67">
        <v>19.5</v>
      </c>
      <c r="M45" s="67">
        <v>19.5</v>
      </c>
      <c r="N45" s="67">
        <v>19.5</v>
      </c>
      <c r="O45" s="67">
        <v>19.5</v>
      </c>
      <c r="P45" s="67">
        <v>19.5</v>
      </c>
      <c r="Q45" s="67">
        <v>19.5</v>
      </c>
      <c r="R45" s="67">
        <v>19.5</v>
      </c>
      <c r="S45" s="67">
        <v>19.5</v>
      </c>
      <c r="T45" s="67">
        <v>19.5</v>
      </c>
      <c r="U45" s="67">
        <v>19.5</v>
      </c>
      <c r="V45" s="67">
        <v>19.5</v>
      </c>
      <c r="W45" s="67">
        <v>19.5</v>
      </c>
      <c r="X45" s="67">
        <v>19.5</v>
      </c>
      <c r="Y45" s="67">
        <v>19.5</v>
      </c>
      <c r="Z45" s="67">
        <v>19.5</v>
      </c>
      <c r="AA45" s="67">
        <v>19.5</v>
      </c>
      <c r="AB45" s="67">
        <v>19.5</v>
      </c>
      <c r="AC45" s="67">
        <v>19.5</v>
      </c>
      <c r="AD45" s="67">
        <v>19.5</v>
      </c>
      <c r="AE45" s="67">
        <v>19.5</v>
      </c>
      <c r="AF45" s="67">
        <v>19.5</v>
      </c>
      <c r="AG45" s="67">
        <v>19.5</v>
      </c>
      <c r="AH45" s="67">
        <v>19.5</v>
      </c>
      <c r="AI45" s="67">
        <v>19.5</v>
      </c>
      <c r="AJ45" s="67">
        <v>19.5</v>
      </c>
      <c r="AK45" s="67">
        <v>19.5</v>
      </c>
      <c r="AL45" s="67">
        <v>19.5</v>
      </c>
      <c r="AM45" s="67">
        <v>19.5</v>
      </c>
      <c r="AN45" s="67">
        <v>19.5</v>
      </c>
      <c r="AO45" s="67">
        <v>19.5</v>
      </c>
    </row>
    <row r="46" spans="1:41" x14ac:dyDescent="0.15">
      <c r="C46" s="39" t="s">
        <v>51</v>
      </c>
      <c r="D46" s="67">
        <v>21.05</v>
      </c>
      <c r="E46" s="67">
        <v>21.05</v>
      </c>
      <c r="F46" s="67">
        <v>21.05</v>
      </c>
      <c r="G46" s="67">
        <v>21.05</v>
      </c>
      <c r="H46" s="67">
        <v>21.05</v>
      </c>
      <c r="I46" s="67">
        <v>21.05</v>
      </c>
      <c r="J46" s="67">
        <v>21.05</v>
      </c>
      <c r="K46" s="67">
        <v>21.05</v>
      </c>
      <c r="L46" s="67">
        <v>21.05</v>
      </c>
      <c r="M46" s="67">
        <v>21.05</v>
      </c>
      <c r="N46" s="67">
        <v>21.05</v>
      </c>
      <c r="O46" s="67">
        <v>21.05</v>
      </c>
      <c r="P46" s="67">
        <v>21.05</v>
      </c>
      <c r="Q46" s="67">
        <v>21.05</v>
      </c>
      <c r="R46" s="67">
        <v>21.05</v>
      </c>
      <c r="S46" s="67">
        <v>21.05</v>
      </c>
      <c r="T46" s="67">
        <v>21.05</v>
      </c>
      <c r="U46" s="67">
        <v>21.05</v>
      </c>
      <c r="V46" s="67">
        <v>21.05</v>
      </c>
      <c r="W46" s="67">
        <v>21.05</v>
      </c>
      <c r="X46" s="67">
        <v>21.05</v>
      </c>
      <c r="Y46" s="67">
        <v>21.05</v>
      </c>
      <c r="Z46" s="67">
        <v>21.05</v>
      </c>
      <c r="AA46" s="67">
        <v>21.05</v>
      </c>
      <c r="AB46" s="67">
        <v>21.05</v>
      </c>
      <c r="AC46" s="67">
        <v>21.05</v>
      </c>
      <c r="AD46" s="67">
        <v>21.05</v>
      </c>
      <c r="AE46" s="67">
        <v>21.05</v>
      </c>
      <c r="AF46" s="67">
        <v>21.05</v>
      </c>
      <c r="AG46" s="67">
        <v>21.05</v>
      </c>
      <c r="AH46" s="67">
        <v>21.05</v>
      </c>
      <c r="AI46" s="67">
        <v>21.05</v>
      </c>
      <c r="AJ46" s="67">
        <v>21.05</v>
      </c>
      <c r="AK46" s="67">
        <v>21.05</v>
      </c>
      <c r="AL46" s="67">
        <v>21.05</v>
      </c>
      <c r="AM46" s="67">
        <v>21.05</v>
      </c>
      <c r="AN46" s="67">
        <v>21.05</v>
      </c>
      <c r="AO46" s="67">
        <v>21.05</v>
      </c>
    </row>
    <row r="47" spans="1:41" x14ac:dyDescent="0.15">
      <c r="C47" s="39" t="s">
        <v>52</v>
      </c>
      <c r="D47" s="67">
        <v>21.05</v>
      </c>
      <c r="E47" s="67">
        <v>21.05</v>
      </c>
      <c r="F47" s="67">
        <v>21.05</v>
      </c>
      <c r="G47" s="67">
        <v>21.05</v>
      </c>
      <c r="H47" s="67">
        <v>21.05</v>
      </c>
      <c r="I47" s="67">
        <v>21.05</v>
      </c>
      <c r="J47" s="67">
        <v>21.05</v>
      </c>
      <c r="K47" s="67">
        <v>21.05</v>
      </c>
      <c r="L47" s="67">
        <v>21.05</v>
      </c>
      <c r="M47" s="67">
        <v>21.05</v>
      </c>
      <c r="N47" s="67">
        <v>21.05</v>
      </c>
      <c r="O47" s="67">
        <v>21.05</v>
      </c>
      <c r="P47" s="67">
        <v>21.05</v>
      </c>
      <c r="Q47" s="67">
        <v>21.05</v>
      </c>
      <c r="R47" s="67">
        <v>21.05</v>
      </c>
      <c r="S47" s="67">
        <v>21.05</v>
      </c>
      <c r="T47" s="67">
        <v>21.05</v>
      </c>
      <c r="U47" s="67">
        <v>21.05</v>
      </c>
      <c r="V47" s="67">
        <v>21.05</v>
      </c>
      <c r="W47" s="67">
        <v>21.05</v>
      </c>
      <c r="X47" s="67">
        <v>21.05</v>
      </c>
      <c r="Y47" s="67">
        <v>21.05</v>
      </c>
      <c r="Z47" s="67">
        <v>21.05</v>
      </c>
      <c r="AA47" s="67">
        <v>21.05</v>
      </c>
      <c r="AB47" s="67">
        <v>21.05</v>
      </c>
      <c r="AC47" s="67">
        <v>21.05</v>
      </c>
      <c r="AD47" s="67">
        <v>21.05</v>
      </c>
      <c r="AE47" s="67">
        <v>21.05</v>
      </c>
      <c r="AF47" s="67">
        <v>21.05</v>
      </c>
      <c r="AG47" s="67">
        <v>21.05</v>
      </c>
      <c r="AH47" s="67">
        <v>21.05</v>
      </c>
      <c r="AI47" s="67">
        <v>21.05</v>
      </c>
      <c r="AJ47" s="67">
        <v>21.05</v>
      </c>
      <c r="AK47" s="67">
        <v>21.05</v>
      </c>
      <c r="AL47" s="67">
        <v>21.05</v>
      </c>
      <c r="AM47" s="67">
        <v>21.05</v>
      </c>
      <c r="AN47" s="67">
        <v>21.05</v>
      </c>
      <c r="AO47" s="67">
        <v>21.05</v>
      </c>
    </row>
    <row r="48" spans="1:41" x14ac:dyDescent="0.15">
      <c r="C48" s="39" t="s">
        <v>53</v>
      </c>
      <c r="D48" s="67">
        <v>24.45</v>
      </c>
      <c r="E48" s="67">
        <v>24.45</v>
      </c>
      <c r="F48" s="67">
        <v>24.45</v>
      </c>
      <c r="G48" s="67">
        <v>24.45</v>
      </c>
      <c r="H48" s="67">
        <v>24.45</v>
      </c>
      <c r="I48" s="67">
        <v>24.45</v>
      </c>
      <c r="J48" s="67">
        <v>24.45</v>
      </c>
      <c r="K48" s="67">
        <v>24.45</v>
      </c>
      <c r="L48" s="67">
        <v>24.45</v>
      </c>
      <c r="M48" s="67">
        <v>24.45</v>
      </c>
      <c r="N48" s="67">
        <v>24.45</v>
      </c>
      <c r="O48" s="67">
        <v>24.45</v>
      </c>
      <c r="P48" s="67">
        <v>24.45</v>
      </c>
      <c r="Q48" s="67">
        <v>24.45</v>
      </c>
      <c r="R48" s="67">
        <v>24.45</v>
      </c>
      <c r="S48" s="67">
        <v>24.45</v>
      </c>
      <c r="T48" s="67">
        <v>24.45</v>
      </c>
      <c r="U48" s="67">
        <v>24.45</v>
      </c>
      <c r="V48" s="67">
        <v>24.45</v>
      </c>
      <c r="W48" s="67">
        <v>24.45</v>
      </c>
      <c r="X48" s="67">
        <v>24.45</v>
      </c>
      <c r="Y48" s="67">
        <v>24.45</v>
      </c>
      <c r="Z48" s="67">
        <v>24.45</v>
      </c>
      <c r="AA48" s="67">
        <v>24.45</v>
      </c>
      <c r="AB48" s="67">
        <v>24.45</v>
      </c>
      <c r="AC48" s="67">
        <v>24.45</v>
      </c>
      <c r="AD48" s="67">
        <v>24.45</v>
      </c>
      <c r="AE48" s="67">
        <v>24.45</v>
      </c>
      <c r="AF48" s="67">
        <v>24.45</v>
      </c>
      <c r="AG48" s="67">
        <v>24.45</v>
      </c>
      <c r="AH48" s="67">
        <v>24.45</v>
      </c>
      <c r="AI48" s="67">
        <v>24.45</v>
      </c>
      <c r="AJ48" s="67">
        <v>24.45</v>
      </c>
      <c r="AK48" s="67">
        <v>24.45</v>
      </c>
      <c r="AL48" s="67">
        <v>24.45</v>
      </c>
      <c r="AM48" s="67">
        <v>24.45</v>
      </c>
      <c r="AN48" s="67">
        <v>24.45</v>
      </c>
      <c r="AO48" s="67">
        <v>24.45</v>
      </c>
    </row>
    <row r="49" spans="3:41" x14ac:dyDescent="0.15">
      <c r="C49" s="39" t="s">
        <v>54</v>
      </c>
      <c r="D49" s="67">
        <v>30.05</v>
      </c>
      <c r="E49" s="67">
        <v>30.05</v>
      </c>
      <c r="F49" s="67">
        <v>30.05</v>
      </c>
      <c r="G49" s="67">
        <v>30.05</v>
      </c>
      <c r="H49" s="67">
        <v>30.05</v>
      </c>
      <c r="I49" s="67">
        <v>30.05</v>
      </c>
      <c r="J49" s="67">
        <v>30.05</v>
      </c>
      <c r="K49" s="67">
        <v>30.05</v>
      </c>
      <c r="L49" s="67">
        <v>30.05</v>
      </c>
      <c r="M49" s="67">
        <v>30.05</v>
      </c>
      <c r="N49" s="67">
        <v>30.05</v>
      </c>
      <c r="O49" s="67">
        <v>30.05</v>
      </c>
      <c r="P49" s="67">
        <v>30.05</v>
      </c>
      <c r="Q49" s="67">
        <v>30.05</v>
      </c>
      <c r="R49" s="67">
        <v>30.05</v>
      </c>
      <c r="S49" s="67">
        <v>30.05</v>
      </c>
      <c r="T49" s="67">
        <v>30.05</v>
      </c>
      <c r="U49" s="67">
        <v>30.05</v>
      </c>
      <c r="V49" s="67">
        <v>30.05</v>
      </c>
      <c r="W49" s="67">
        <v>30.05</v>
      </c>
      <c r="X49" s="67">
        <v>30.05</v>
      </c>
      <c r="Y49" s="67">
        <v>30.05</v>
      </c>
      <c r="Z49" s="67">
        <v>30.05</v>
      </c>
      <c r="AA49" s="67">
        <v>30.05</v>
      </c>
      <c r="AB49" s="67">
        <v>30.05</v>
      </c>
      <c r="AC49" s="67">
        <v>30.05</v>
      </c>
      <c r="AD49" s="67">
        <v>30.05</v>
      </c>
      <c r="AE49" s="67">
        <v>30.05</v>
      </c>
      <c r="AF49" s="67">
        <v>30.05</v>
      </c>
      <c r="AG49" s="67">
        <v>30.05</v>
      </c>
      <c r="AH49" s="67">
        <v>30.05</v>
      </c>
      <c r="AI49" s="67">
        <v>30.05</v>
      </c>
      <c r="AJ49" s="67">
        <v>30.05</v>
      </c>
      <c r="AK49" s="67">
        <v>30.05</v>
      </c>
      <c r="AL49" s="67">
        <v>30.05</v>
      </c>
      <c r="AM49" s="67">
        <v>30.05</v>
      </c>
      <c r="AN49" s="67">
        <v>30.05</v>
      </c>
      <c r="AO49" s="67">
        <v>30.05</v>
      </c>
    </row>
    <row r="50" spans="3:41" x14ac:dyDescent="0.15">
      <c r="C50" s="39" t="s">
        <v>86</v>
      </c>
      <c r="D50" s="67" t="s">
        <v>87</v>
      </c>
      <c r="E50" s="67" t="s">
        <v>87</v>
      </c>
      <c r="F50" s="67" t="s">
        <v>87</v>
      </c>
      <c r="G50" s="67" t="s">
        <v>87</v>
      </c>
      <c r="H50" s="67" t="s">
        <v>87</v>
      </c>
      <c r="I50" s="67" t="s">
        <v>87</v>
      </c>
      <c r="J50" s="67" t="s">
        <v>87</v>
      </c>
      <c r="K50" s="67" t="s">
        <v>87</v>
      </c>
      <c r="L50" s="67" t="s">
        <v>87</v>
      </c>
      <c r="M50" s="67" t="s">
        <v>87</v>
      </c>
      <c r="N50" s="67" t="s">
        <v>87</v>
      </c>
      <c r="O50" s="67" t="s">
        <v>87</v>
      </c>
      <c r="P50" s="67" t="s">
        <v>87</v>
      </c>
      <c r="Q50" s="67" t="s">
        <v>87</v>
      </c>
      <c r="R50" s="67" t="s">
        <v>87</v>
      </c>
      <c r="S50" s="67" t="s">
        <v>87</v>
      </c>
      <c r="T50" s="67" t="s">
        <v>87</v>
      </c>
      <c r="U50" s="67" t="s">
        <v>87</v>
      </c>
      <c r="V50" s="67" t="s">
        <v>87</v>
      </c>
      <c r="W50" s="67" t="s">
        <v>87</v>
      </c>
      <c r="X50" s="67" t="s">
        <v>87</v>
      </c>
      <c r="Y50" s="67" t="s">
        <v>87</v>
      </c>
      <c r="Z50" s="67" t="s">
        <v>87</v>
      </c>
      <c r="AA50" s="67" t="s">
        <v>87</v>
      </c>
      <c r="AB50" s="67" t="s">
        <v>87</v>
      </c>
      <c r="AC50" s="67" t="s">
        <v>87</v>
      </c>
      <c r="AD50" s="67" t="s">
        <v>87</v>
      </c>
      <c r="AE50" s="67" t="s">
        <v>87</v>
      </c>
      <c r="AF50" s="67" t="s">
        <v>87</v>
      </c>
      <c r="AG50" s="67" t="s">
        <v>87</v>
      </c>
      <c r="AH50" s="67" t="s">
        <v>87</v>
      </c>
      <c r="AI50" s="67" t="s">
        <v>87</v>
      </c>
      <c r="AJ50" s="67" t="s">
        <v>87</v>
      </c>
      <c r="AK50" s="67" t="s">
        <v>87</v>
      </c>
      <c r="AL50" s="67" t="s">
        <v>87</v>
      </c>
      <c r="AM50" s="67" t="s">
        <v>87</v>
      </c>
      <c r="AN50" s="67" t="s">
        <v>87</v>
      </c>
      <c r="AO50" s="67" t="s">
        <v>87</v>
      </c>
    </row>
    <row r="51" spans="3:41" x14ac:dyDescent="0.15">
      <c r="C51" s="39" t="s">
        <v>56</v>
      </c>
      <c r="D51" s="67">
        <v>33.25</v>
      </c>
      <c r="E51" s="67">
        <v>33.25</v>
      </c>
      <c r="F51" s="67">
        <v>33.25</v>
      </c>
      <c r="G51" s="67">
        <v>33.25</v>
      </c>
      <c r="H51" s="67">
        <v>33.25</v>
      </c>
      <c r="I51" s="67">
        <v>33.25</v>
      </c>
      <c r="J51" s="67">
        <v>33.25</v>
      </c>
      <c r="K51" s="67">
        <v>33.25</v>
      </c>
      <c r="L51" s="67">
        <v>33.25</v>
      </c>
      <c r="M51" s="67">
        <v>33.25</v>
      </c>
      <c r="N51" s="67">
        <v>33.25</v>
      </c>
      <c r="O51" s="67">
        <v>33.25</v>
      </c>
      <c r="P51" s="67">
        <v>33.25</v>
      </c>
      <c r="Q51" s="67">
        <v>33.25</v>
      </c>
      <c r="R51" s="67">
        <v>33.25</v>
      </c>
      <c r="S51" s="67">
        <v>33.25</v>
      </c>
      <c r="T51" s="67">
        <v>33.25</v>
      </c>
      <c r="U51" s="67">
        <v>33.25</v>
      </c>
      <c r="V51" s="67">
        <v>33.25</v>
      </c>
      <c r="W51" s="67">
        <v>33.25</v>
      </c>
      <c r="X51" s="67">
        <v>33.25</v>
      </c>
      <c r="Y51" s="67">
        <v>33.25</v>
      </c>
      <c r="Z51" s="67">
        <v>33.25</v>
      </c>
      <c r="AA51" s="67">
        <v>33.25</v>
      </c>
      <c r="AB51" s="67">
        <v>33.25</v>
      </c>
      <c r="AC51" s="67">
        <v>33.25</v>
      </c>
      <c r="AD51" s="67">
        <v>33.25</v>
      </c>
      <c r="AE51" s="67">
        <v>33.25</v>
      </c>
      <c r="AF51" s="67">
        <v>33.25</v>
      </c>
      <c r="AG51" s="67">
        <v>33.25</v>
      </c>
      <c r="AH51" s="67">
        <v>33.25</v>
      </c>
      <c r="AI51" s="67">
        <v>33.25</v>
      </c>
      <c r="AJ51" s="67">
        <v>33.25</v>
      </c>
      <c r="AK51" s="67">
        <v>33.25</v>
      </c>
      <c r="AL51" s="67">
        <v>33.25</v>
      </c>
      <c r="AM51" s="67">
        <v>33.25</v>
      </c>
      <c r="AN51" s="67">
        <v>33.25</v>
      </c>
      <c r="AO51" s="67">
        <v>33.25</v>
      </c>
    </row>
    <row r="52" spans="3:41" x14ac:dyDescent="0.15">
      <c r="C52" s="39" t="s">
        <v>57</v>
      </c>
      <c r="D52" s="67">
        <v>33.85</v>
      </c>
      <c r="E52" s="67">
        <v>33.85</v>
      </c>
      <c r="F52" s="67">
        <v>33.85</v>
      </c>
      <c r="G52" s="67">
        <v>33.85</v>
      </c>
      <c r="H52" s="67">
        <v>33.85</v>
      </c>
      <c r="I52" s="67">
        <v>33.85</v>
      </c>
      <c r="J52" s="67">
        <v>33.85</v>
      </c>
      <c r="K52" s="67">
        <v>33.85</v>
      </c>
      <c r="L52" s="67">
        <v>33.85</v>
      </c>
      <c r="M52" s="67">
        <v>33.85</v>
      </c>
      <c r="N52" s="67">
        <v>33.85</v>
      </c>
      <c r="O52" s="67">
        <v>33.85</v>
      </c>
      <c r="P52" s="67">
        <v>33.85</v>
      </c>
      <c r="Q52" s="67">
        <v>33.85</v>
      </c>
      <c r="R52" s="67">
        <v>33.85</v>
      </c>
      <c r="S52" s="67">
        <v>33.85</v>
      </c>
      <c r="T52" s="67">
        <v>33.85</v>
      </c>
      <c r="U52" s="67">
        <v>33.85</v>
      </c>
      <c r="V52" s="67">
        <v>33.85</v>
      </c>
      <c r="W52" s="67">
        <v>33.85</v>
      </c>
      <c r="X52" s="67">
        <v>33.85</v>
      </c>
      <c r="Y52" s="67">
        <v>33.85</v>
      </c>
      <c r="Z52" s="67">
        <v>33.85</v>
      </c>
      <c r="AA52" s="67">
        <v>33.85</v>
      </c>
      <c r="AB52" s="67">
        <v>33.85</v>
      </c>
      <c r="AC52" s="67">
        <v>33.85</v>
      </c>
      <c r="AD52" s="67">
        <v>33.85</v>
      </c>
      <c r="AE52" s="67">
        <v>33.85</v>
      </c>
      <c r="AF52" s="67">
        <v>33.85</v>
      </c>
      <c r="AG52" s="67">
        <v>33.85</v>
      </c>
      <c r="AH52" s="67">
        <v>33.85</v>
      </c>
      <c r="AI52" s="67">
        <v>33.85</v>
      </c>
      <c r="AJ52" s="67">
        <v>33.85</v>
      </c>
      <c r="AK52" s="67">
        <v>33.85</v>
      </c>
      <c r="AL52" s="67">
        <v>33.85</v>
      </c>
      <c r="AM52" s="67">
        <v>33.85</v>
      </c>
      <c r="AN52" s="67">
        <v>33.85</v>
      </c>
      <c r="AO52" s="67">
        <v>33.85</v>
      </c>
    </row>
    <row r="53" spans="3:41" x14ac:dyDescent="0.15">
      <c r="C53" s="39" t="s">
        <v>58</v>
      </c>
      <c r="D53" s="67">
        <v>34.35</v>
      </c>
      <c r="E53" s="67">
        <v>34.35</v>
      </c>
      <c r="F53" s="67">
        <v>34.35</v>
      </c>
      <c r="G53" s="67">
        <v>34.35</v>
      </c>
      <c r="H53" s="67">
        <v>34.35</v>
      </c>
      <c r="I53" s="67">
        <v>34.35</v>
      </c>
      <c r="J53" s="67">
        <v>34.35</v>
      </c>
      <c r="K53" s="67">
        <v>34.35</v>
      </c>
      <c r="L53" s="67">
        <v>34.35</v>
      </c>
      <c r="M53" s="67">
        <v>34.35</v>
      </c>
      <c r="N53" s="67">
        <v>34.35</v>
      </c>
      <c r="O53" s="67">
        <v>34.35</v>
      </c>
      <c r="P53" s="67">
        <v>34.35</v>
      </c>
      <c r="Q53" s="67">
        <v>34.35</v>
      </c>
      <c r="R53" s="67">
        <v>34.35</v>
      </c>
      <c r="S53" s="67">
        <v>34.35</v>
      </c>
      <c r="T53" s="67">
        <v>34.35</v>
      </c>
      <c r="U53" s="67">
        <v>34.35</v>
      </c>
      <c r="V53" s="67">
        <v>34.35</v>
      </c>
      <c r="W53" s="67">
        <v>34.35</v>
      </c>
      <c r="X53" s="67">
        <v>34.35</v>
      </c>
      <c r="Y53" s="67">
        <v>34.35</v>
      </c>
      <c r="Z53" s="67">
        <v>34.35</v>
      </c>
      <c r="AA53" s="67">
        <v>34.35</v>
      </c>
      <c r="AB53" s="67">
        <v>34.35</v>
      </c>
      <c r="AC53" s="67">
        <v>34.35</v>
      </c>
      <c r="AD53" s="67">
        <v>34.35</v>
      </c>
      <c r="AE53" s="67">
        <v>34.35</v>
      </c>
      <c r="AF53" s="67">
        <v>34.35</v>
      </c>
      <c r="AG53" s="67">
        <v>34.35</v>
      </c>
      <c r="AH53" s="67">
        <v>34.35</v>
      </c>
      <c r="AI53" s="67">
        <v>34.35</v>
      </c>
      <c r="AJ53" s="67">
        <v>34.35</v>
      </c>
      <c r="AK53" s="67">
        <v>34.35</v>
      </c>
      <c r="AL53" s="67">
        <v>34.35</v>
      </c>
      <c r="AM53" s="67">
        <v>34.35</v>
      </c>
      <c r="AN53" s="67">
        <v>34.35</v>
      </c>
      <c r="AO53" s="67">
        <v>34.35</v>
      </c>
    </row>
  </sheetData>
  <phoneticPr fontId="0" type="noConversion"/>
  <pageMargins left="0.25" right="0.25" top="0.75" bottom="0.75" header="0.3" footer="0.3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103"/>
  <sheetViews>
    <sheetView showGridLines="0" tabSelected="1" topLeftCell="A51" zoomScaleNormal="100" workbookViewId="0">
      <selection activeCell="B65" sqref="B65"/>
    </sheetView>
  </sheetViews>
  <sheetFormatPr baseColWidth="10" defaultColWidth="8.83203125" defaultRowHeight="13" x14ac:dyDescent="0.15"/>
  <cols>
    <col min="1" max="1" width="2.6640625" customWidth="1"/>
    <col min="2" max="2" width="14" customWidth="1"/>
    <col min="3" max="3" width="34.5" customWidth="1"/>
    <col min="4" max="4" width="9.6640625" style="3" customWidth="1"/>
    <col min="5" max="5" width="5" style="2" customWidth="1"/>
    <col min="6" max="6" width="13.1640625" style="2" bestFit="1" customWidth="1"/>
    <col min="7" max="7" width="7.1640625" style="2" customWidth="1"/>
    <col min="8" max="8" width="17.6640625" customWidth="1"/>
    <col min="9" max="9" width="9.5" hidden="1" customWidth="1"/>
    <col min="10" max="10" width="11.1640625" hidden="1" customWidth="1"/>
    <col min="11" max="11" width="9.1640625" customWidth="1"/>
  </cols>
  <sheetData>
    <row r="1" spans="1:10" ht="20" x14ac:dyDescent="0.2">
      <c r="B1" s="86" t="s">
        <v>88</v>
      </c>
      <c r="C1" s="86"/>
      <c r="D1" s="84" t="s">
        <v>68</v>
      </c>
      <c r="E1" s="85"/>
      <c r="F1" s="85"/>
      <c r="G1" s="85"/>
      <c r="H1" s="85"/>
    </row>
    <row r="2" spans="1:10" ht="6" customHeight="1" x14ac:dyDescent="0.15">
      <c r="A2" s="12"/>
      <c r="B2" s="12"/>
      <c r="C2" s="12"/>
      <c r="D2" s="8"/>
      <c r="E2" s="7"/>
      <c r="F2" s="7"/>
      <c r="G2" s="7"/>
      <c r="H2" s="12"/>
    </row>
    <row r="3" spans="1:10" x14ac:dyDescent="0.15">
      <c r="A3" s="12"/>
      <c r="B3" s="82" t="s">
        <v>89</v>
      </c>
      <c r="C3" s="82"/>
      <c r="D3" s="43" t="s">
        <v>69</v>
      </c>
      <c r="E3" s="9"/>
      <c r="F3" s="9"/>
      <c r="G3" s="9"/>
      <c r="H3" s="59" t="s">
        <v>1</v>
      </c>
    </row>
    <row r="4" spans="1:10" x14ac:dyDescent="0.15">
      <c r="A4" s="12"/>
      <c r="B4" s="82" t="s">
        <v>90</v>
      </c>
      <c r="C4" s="82"/>
      <c r="D4" s="44" t="s">
        <v>70</v>
      </c>
      <c r="E4" s="9"/>
      <c r="F4" s="9"/>
      <c r="G4" s="9"/>
      <c r="H4" s="6"/>
    </row>
    <row r="5" spans="1:10" x14ac:dyDescent="0.15">
      <c r="A5" s="12"/>
      <c r="B5" s="82" t="s">
        <v>91</v>
      </c>
      <c r="C5" s="82"/>
      <c r="D5" s="44" t="s">
        <v>71</v>
      </c>
      <c r="E5" s="9"/>
      <c r="F5" s="9"/>
      <c r="G5" s="9"/>
      <c r="H5" s="59" t="s">
        <v>2</v>
      </c>
    </row>
    <row r="6" spans="1:10" x14ac:dyDescent="0.15">
      <c r="A6" s="12"/>
      <c r="B6" s="83" t="s">
        <v>92</v>
      </c>
      <c r="C6" s="83"/>
      <c r="D6" s="44" t="s">
        <v>72</v>
      </c>
      <c r="E6" s="9"/>
      <c r="F6" s="9"/>
      <c r="G6" s="9"/>
      <c r="H6" s="5">
        <f ca="1">TODAY()</f>
        <v>45236</v>
      </c>
    </row>
    <row r="7" spans="1:10" x14ac:dyDescent="0.15">
      <c r="A7" s="12"/>
      <c r="B7" s="83" t="s">
        <v>3</v>
      </c>
      <c r="C7" s="83"/>
      <c r="D7" s="44" t="s">
        <v>73</v>
      </c>
      <c r="E7" s="9"/>
      <c r="F7" s="9"/>
      <c r="G7" s="9"/>
      <c r="H7" s="58" t="s">
        <v>79</v>
      </c>
    </row>
    <row r="8" spans="1:10" x14ac:dyDescent="0.15">
      <c r="A8" s="12"/>
      <c r="B8" s="12"/>
      <c r="C8" s="12"/>
      <c r="D8" s="8"/>
      <c r="E8" s="9"/>
      <c r="F8" s="9"/>
      <c r="G8" s="9"/>
      <c r="H8" s="6" t="s">
        <v>80</v>
      </c>
    </row>
    <row r="9" spans="1:10" x14ac:dyDescent="0.15">
      <c r="A9" s="12"/>
      <c r="B9" s="88" t="s">
        <v>85</v>
      </c>
      <c r="C9" s="89"/>
      <c r="D9" s="8"/>
      <c r="E9" s="10"/>
      <c r="F9" s="11"/>
      <c r="G9" s="11"/>
      <c r="H9" s="58" t="s">
        <v>4</v>
      </c>
    </row>
    <row r="10" spans="1:10" x14ac:dyDescent="0.15">
      <c r="A10" s="12"/>
      <c r="B10" s="87" t="s">
        <v>93</v>
      </c>
      <c r="C10" s="87"/>
      <c r="D10" s="8"/>
      <c r="E10" s="9"/>
      <c r="F10" s="9"/>
      <c r="G10" s="9"/>
      <c r="H10" s="6"/>
    </row>
    <row r="11" spans="1:10" x14ac:dyDescent="0.15">
      <c r="A11" s="12"/>
      <c r="B11" s="82" t="s">
        <v>89</v>
      </c>
      <c r="C11" s="82"/>
      <c r="D11" s="45" t="s">
        <v>75</v>
      </c>
      <c r="E11" s="9"/>
      <c r="F11" s="9"/>
      <c r="G11" s="9"/>
      <c r="H11" s="58" t="s">
        <v>5</v>
      </c>
    </row>
    <row r="12" spans="1:10" x14ac:dyDescent="0.15">
      <c r="A12" s="12"/>
      <c r="B12" s="82" t="s">
        <v>90</v>
      </c>
      <c r="C12" s="82"/>
      <c r="D12" s="44" t="s">
        <v>77</v>
      </c>
      <c r="E12" s="9"/>
      <c r="F12" s="9"/>
      <c r="G12" s="9"/>
      <c r="H12" s="6" t="s">
        <v>84</v>
      </c>
    </row>
    <row r="13" spans="1:10" x14ac:dyDescent="0.15">
      <c r="A13" s="12"/>
      <c r="B13" s="82" t="s">
        <v>91</v>
      </c>
      <c r="C13" s="82"/>
      <c r="D13" s="45" t="s">
        <v>74</v>
      </c>
      <c r="E13" s="9"/>
      <c r="F13" s="9"/>
      <c r="G13" s="9"/>
      <c r="H13" s="58" t="s">
        <v>6</v>
      </c>
    </row>
    <row r="14" spans="1:10" x14ac:dyDescent="0.15">
      <c r="A14" s="12"/>
      <c r="B14" s="83" t="s">
        <v>92</v>
      </c>
      <c r="C14" s="83"/>
      <c r="D14" s="8"/>
      <c r="E14" s="9"/>
      <c r="F14" s="9"/>
      <c r="G14" s="9"/>
      <c r="H14" s="5"/>
    </row>
    <row r="15" spans="1:10" ht="6" customHeight="1" x14ac:dyDescent="0.15">
      <c r="C15" s="12"/>
      <c r="D15" s="8"/>
      <c r="E15" s="7"/>
      <c r="F15" s="7"/>
      <c r="G15" s="7"/>
      <c r="H15" s="12"/>
    </row>
    <row r="16" spans="1:10" s="2" customFormat="1" ht="14" x14ac:dyDescent="0.15">
      <c r="A16" s="46"/>
      <c r="B16" s="33" t="s">
        <v>36</v>
      </c>
      <c r="C16" s="50" t="s">
        <v>10</v>
      </c>
      <c r="D16" s="48" t="s">
        <v>11</v>
      </c>
      <c r="E16" s="47" t="s">
        <v>62</v>
      </c>
      <c r="F16" s="47" t="s">
        <v>66</v>
      </c>
      <c r="G16" s="47" t="s">
        <v>65</v>
      </c>
      <c r="H16" s="49" t="s">
        <v>35</v>
      </c>
      <c r="I16" s="1" t="s">
        <v>63</v>
      </c>
      <c r="J16" s="1" t="s">
        <v>64</v>
      </c>
    </row>
    <row r="17" spans="1:10" ht="14" x14ac:dyDescent="0.15">
      <c r="A17" s="34">
        <v>1</v>
      </c>
      <c r="B17" s="32"/>
      <c r="C17" s="60"/>
      <c r="D17" s="63"/>
      <c r="E17" s="51"/>
      <c r="F17" s="41" t="str">
        <f>IF(OR(C17="",E17=""),"",VLOOKUP(C17,PriceSheet,MATCH(D17,Sheet3!$C$1:$AO$1,1),FALSE))</f>
        <v/>
      </c>
      <c r="G17" s="52" t="str">
        <f>IF(OR(C17="",E17=""),"",VLOOKUP(J17,Discounts,MATCH(I17,Sheet1!$D$1:$H$1,1),TRUE))</f>
        <v/>
      </c>
      <c r="H17" s="53" t="str">
        <f>IF(OR(E17="",F17="",F17="Too short"),"",+E17*F17*(1-G17))</f>
        <v/>
      </c>
      <c r="I17" s="13" t="e">
        <f t="shared" ref="I17" si="0">VLOOKUP(C17,Class,2)</f>
        <v>#N/A</v>
      </c>
      <c r="J17" s="14">
        <f t="shared" ref="J17:J53" si="1">SUMIF($I$17:$I$102,I17,$E$17:$E$102)</f>
        <v>0</v>
      </c>
    </row>
    <row r="18" spans="1:10" ht="14" x14ac:dyDescent="0.15">
      <c r="A18" s="34">
        <v>2</v>
      </c>
      <c r="B18" s="29"/>
      <c r="C18" s="61"/>
      <c r="D18" s="64"/>
      <c r="E18" s="19"/>
      <c r="F18" s="20" t="str">
        <f>IF(OR(C18="",E18=""),"",VLOOKUP(C18,PriceSheet,MATCH(D18,Sheet3!$C$1:$AO$1,1),FALSE))</f>
        <v/>
      </c>
      <c r="G18" s="52" t="str">
        <f>IF(OR(C18="",E18=""),"",VLOOKUP(J18,Discounts,MATCH(I18,Sheet1!$D$1:$H$1,1),TRUE))</f>
        <v/>
      </c>
      <c r="H18" s="27" t="str">
        <f t="shared" ref="H18:H52" si="2">IF(OR(E18="",F18="",F18="Too short"),"",+E18*F18*(1-G18))</f>
        <v/>
      </c>
      <c r="I18" s="13" t="e">
        <f>VLOOKUP(C18,Class,2)</f>
        <v>#N/A</v>
      </c>
      <c r="J18" s="14">
        <f t="shared" si="1"/>
        <v>0</v>
      </c>
    </row>
    <row r="19" spans="1:10" ht="14" x14ac:dyDescent="0.15">
      <c r="A19" s="34">
        <v>3</v>
      </c>
      <c r="B19" s="29"/>
      <c r="C19" s="61"/>
      <c r="D19" s="64"/>
      <c r="E19" s="19"/>
      <c r="F19" s="20" t="str">
        <f>IF(OR(C19="",E19=""),"",VLOOKUP(C19,PriceSheet,MATCH(D19,Sheet3!$C$1:$AO$1,1),FALSE))</f>
        <v/>
      </c>
      <c r="G19" s="21" t="str">
        <f>IF(OR(C19="",E19=""),"",VLOOKUP(J19,Discounts,MATCH(I19,Sheet1!$D$1:$H$1,1),TRUE))</f>
        <v/>
      </c>
      <c r="H19" s="27" t="str">
        <f t="shared" si="2"/>
        <v/>
      </c>
      <c r="I19" s="13" t="e">
        <f t="shared" ref="I19:I21" si="3">VLOOKUP(C19,Class,2)</f>
        <v>#N/A</v>
      </c>
      <c r="J19" s="14">
        <f t="shared" si="1"/>
        <v>0</v>
      </c>
    </row>
    <row r="20" spans="1:10" ht="14" x14ac:dyDescent="0.15">
      <c r="A20" s="34">
        <v>4</v>
      </c>
      <c r="B20" s="29"/>
      <c r="C20" s="61"/>
      <c r="D20" s="64"/>
      <c r="E20" s="19"/>
      <c r="F20" s="20" t="str">
        <f>IF(OR(C20="",E20=""),"",VLOOKUP(C20,PriceSheet,MATCH(D20,Sheet3!$C$1:$AO$1,1),FALSE))</f>
        <v/>
      </c>
      <c r="G20" s="21" t="str">
        <f>IF(OR(C20="",E20=""),"",VLOOKUP(J20,Discounts,MATCH(I20,Sheet1!$D$1:$H$1,1),TRUE))</f>
        <v/>
      </c>
      <c r="H20" s="27" t="str">
        <f t="shared" si="2"/>
        <v/>
      </c>
      <c r="I20" s="13" t="e">
        <f t="shared" si="3"/>
        <v>#N/A</v>
      </c>
      <c r="J20" s="14">
        <f t="shared" si="1"/>
        <v>0</v>
      </c>
    </row>
    <row r="21" spans="1:10" ht="14" x14ac:dyDescent="0.15">
      <c r="A21" s="34">
        <v>5</v>
      </c>
      <c r="B21" s="29"/>
      <c r="C21" s="61"/>
      <c r="D21" s="64"/>
      <c r="E21" s="19"/>
      <c r="F21" s="20" t="str">
        <f>IF(OR(C21="",E21=""),"",VLOOKUP(C21,PriceSheet,MATCH(D21,Sheet3!$C$1:$AO$1,1),FALSE))</f>
        <v/>
      </c>
      <c r="G21" s="21" t="str">
        <f>IF(OR(C21="",E21=""),"",VLOOKUP(J21,Discounts,MATCH(I21,Sheet1!$D$1:$H$1,1),TRUE))</f>
        <v/>
      </c>
      <c r="H21" s="27" t="str">
        <f t="shared" si="2"/>
        <v/>
      </c>
      <c r="I21" s="13" t="e">
        <f t="shared" si="3"/>
        <v>#N/A</v>
      </c>
      <c r="J21" s="14">
        <f t="shared" si="1"/>
        <v>0</v>
      </c>
    </row>
    <row r="22" spans="1:10" ht="14" x14ac:dyDescent="0.15">
      <c r="A22" s="34">
        <v>6</v>
      </c>
      <c r="B22" s="29"/>
      <c r="C22" s="61"/>
      <c r="D22" s="64"/>
      <c r="E22" s="19"/>
      <c r="F22" s="20" t="str">
        <f>IF(OR(C22="",E22=""),"",VLOOKUP(C22,PriceSheet,MATCH(D22,Sheet3!$C$1:$AO$1,1),FALSE))</f>
        <v/>
      </c>
      <c r="G22" s="21" t="str">
        <f>IF(OR(C22="",E22=""),"",VLOOKUP(J22,Discounts,MATCH(I22,Sheet1!$D$1:$H$1,1),TRUE))</f>
        <v/>
      </c>
      <c r="H22" s="27" t="str">
        <f t="shared" si="2"/>
        <v/>
      </c>
      <c r="I22" s="13" t="e">
        <f t="shared" ref="I22:I53" si="4">VLOOKUP(C22,Class,2)</f>
        <v>#N/A</v>
      </c>
      <c r="J22" s="14">
        <f t="shared" si="1"/>
        <v>0</v>
      </c>
    </row>
    <row r="23" spans="1:10" ht="14" x14ac:dyDescent="0.15">
      <c r="A23" s="34">
        <v>7</v>
      </c>
      <c r="B23" s="29"/>
      <c r="C23" s="61"/>
      <c r="D23" s="64"/>
      <c r="E23" s="19"/>
      <c r="F23" s="20" t="str">
        <f>IF(OR(C23="",E23=""),"",VLOOKUP(C23,PriceSheet,MATCH(D23,Sheet3!$C$1:$AO$1,1),FALSE))</f>
        <v/>
      </c>
      <c r="G23" s="21" t="str">
        <f>IF(OR(C23="",E23=""),"",VLOOKUP(J23,Discounts,MATCH(I23,Sheet1!$D$1:$H$1,1),TRUE))</f>
        <v/>
      </c>
      <c r="H23" s="27" t="str">
        <f t="shared" si="2"/>
        <v/>
      </c>
      <c r="I23" s="13" t="e">
        <f t="shared" si="4"/>
        <v>#N/A</v>
      </c>
      <c r="J23" s="14">
        <f t="shared" si="1"/>
        <v>0</v>
      </c>
    </row>
    <row r="24" spans="1:10" ht="14" x14ac:dyDescent="0.15">
      <c r="A24" s="34">
        <v>8</v>
      </c>
      <c r="B24" s="29"/>
      <c r="C24" s="61"/>
      <c r="D24" s="64"/>
      <c r="E24" s="19"/>
      <c r="F24" s="20" t="str">
        <f>IF(OR(C24="",E24=""),"",VLOOKUP(C24,PriceSheet,MATCH(D24,Sheet3!$C$1:$AO$1,1),FALSE))</f>
        <v/>
      </c>
      <c r="G24" s="21" t="str">
        <f>IF(OR(C24="",E24=""),"",VLOOKUP(J24,Discounts,MATCH(I24,Sheet1!$D$1:$H$1,1),TRUE))</f>
        <v/>
      </c>
      <c r="H24" s="27" t="str">
        <f t="shared" si="2"/>
        <v/>
      </c>
      <c r="I24" s="13" t="e">
        <f t="shared" si="4"/>
        <v>#N/A</v>
      </c>
      <c r="J24" s="14">
        <f t="shared" si="1"/>
        <v>0</v>
      </c>
    </row>
    <row r="25" spans="1:10" ht="14" x14ac:dyDescent="0.15">
      <c r="A25" s="34">
        <v>9</v>
      </c>
      <c r="B25" s="29"/>
      <c r="C25" s="61"/>
      <c r="D25" s="64"/>
      <c r="E25" s="19"/>
      <c r="F25" s="20" t="str">
        <f>IF(OR(C25="",E25=""),"",VLOOKUP(C25,PriceSheet,MATCH(D25,Sheet3!$C$1:$AO$1,1),FALSE))</f>
        <v/>
      </c>
      <c r="G25" s="21" t="str">
        <f>IF(OR(C25="",E25=""),"",VLOOKUP(J25,Discounts,MATCH(I25,Sheet1!$D$1:$H$1,1),TRUE))</f>
        <v/>
      </c>
      <c r="H25" s="27" t="str">
        <f t="shared" si="2"/>
        <v/>
      </c>
      <c r="I25" s="13" t="e">
        <f t="shared" si="4"/>
        <v>#N/A</v>
      </c>
      <c r="J25" s="14">
        <f t="shared" si="1"/>
        <v>0</v>
      </c>
    </row>
    <row r="26" spans="1:10" ht="14" x14ac:dyDescent="0.15">
      <c r="A26" s="34">
        <v>10</v>
      </c>
      <c r="B26" s="29"/>
      <c r="C26" s="61"/>
      <c r="D26" s="64"/>
      <c r="E26" s="19"/>
      <c r="F26" s="20" t="str">
        <f>IF(OR(C26="",E26=""),"",VLOOKUP(C26,PriceSheet,MATCH(D26,Sheet3!$C$1:$AO$1,1),FALSE))</f>
        <v/>
      </c>
      <c r="G26" s="21" t="str">
        <f>IF(OR(C26="",E26=""),"",VLOOKUP(J26,Discounts,MATCH(I26,Sheet1!$D$1:$H$1,1),TRUE))</f>
        <v/>
      </c>
      <c r="H26" s="27" t="str">
        <f t="shared" si="2"/>
        <v/>
      </c>
      <c r="I26" s="13" t="e">
        <f t="shared" si="4"/>
        <v>#N/A</v>
      </c>
      <c r="J26" s="14">
        <f t="shared" si="1"/>
        <v>0</v>
      </c>
    </row>
    <row r="27" spans="1:10" ht="14" x14ac:dyDescent="0.15">
      <c r="A27" s="34">
        <v>11</v>
      </c>
      <c r="B27" s="29"/>
      <c r="C27" s="61"/>
      <c r="D27" s="64"/>
      <c r="E27" s="19"/>
      <c r="F27" s="20" t="str">
        <f>IF(OR(C27="",E27=""),"",VLOOKUP(C27,PriceSheet,MATCH(D27,Sheet3!$C$1:$AO$1,1),FALSE))</f>
        <v/>
      </c>
      <c r="G27" s="21" t="str">
        <f>IF(OR(C27="",E27=""),"",VLOOKUP(J27,Discounts,MATCH(I27,Sheet1!$D$1:$H$1,1),TRUE))</f>
        <v/>
      </c>
      <c r="H27" s="27" t="str">
        <f t="shared" si="2"/>
        <v/>
      </c>
      <c r="I27" s="13" t="e">
        <f t="shared" si="4"/>
        <v>#N/A</v>
      </c>
      <c r="J27" s="14">
        <f t="shared" si="1"/>
        <v>0</v>
      </c>
    </row>
    <row r="28" spans="1:10" ht="14" x14ac:dyDescent="0.15">
      <c r="A28" s="34">
        <v>12</v>
      </c>
      <c r="B28" s="29"/>
      <c r="C28" s="61"/>
      <c r="D28" s="64"/>
      <c r="E28" s="19"/>
      <c r="F28" s="20" t="str">
        <f>IF(OR(C28="",E28=""),"",VLOOKUP(C28,PriceSheet,MATCH(D28,Sheet3!$C$1:$AO$1,1),FALSE))</f>
        <v/>
      </c>
      <c r="G28" s="21" t="str">
        <f>IF(OR(C28="",E28=""),"",VLOOKUP(J28,Discounts,MATCH(I28,Sheet1!$D$1:$H$1,1),TRUE))</f>
        <v/>
      </c>
      <c r="H28" s="27" t="str">
        <f t="shared" si="2"/>
        <v/>
      </c>
      <c r="I28" s="13" t="e">
        <f t="shared" si="4"/>
        <v>#N/A</v>
      </c>
      <c r="J28" s="14">
        <f t="shared" si="1"/>
        <v>0</v>
      </c>
    </row>
    <row r="29" spans="1:10" ht="14" x14ac:dyDescent="0.15">
      <c r="A29" s="34">
        <v>13</v>
      </c>
      <c r="B29" s="30"/>
      <c r="C29" s="61"/>
      <c r="D29" s="64"/>
      <c r="E29" s="22"/>
      <c r="F29" s="20" t="str">
        <f>IF(OR(C29="",E29=""),"",VLOOKUP(C29,PriceSheet,MATCH(D29,Sheet3!$C$1:$AO$1,1),FALSE))</f>
        <v/>
      </c>
      <c r="G29" s="21" t="str">
        <f>IF(OR(C29="",E29=""),"",VLOOKUP(J29,Discounts,MATCH(I29,Sheet1!$D$1:$H$1,1),TRUE))</f>
        <v/>
      </c>
      <c r="H29" s="27" t="str">
        <f t="shared" si="2"/>
        <v/>
      </c>
      <c r="I29" s="13" t="e">
        <f t="shared" si="4"/>
        <v>#N/A</v>
      </c>
      <c r="J29" s="14">
        <f t="shared" si="1"/>
        <v>0</v>
      </c>
    </row>
    <row r="30" spans="1:10" ht="14" x14ac:dyDescent="0.15">
      <c r="A30" s="34">
        <v>14</v>
      </c>
      <c r="B30" s="30"/>
      <c r="C30" s="61"/>
      <c r="D30" s="64"/>
      <c r="E30" s="22"/>
      <c r="F30" s="20" t="str">
        <f>IF(OR(C30="",E30=""),"",VLOOKUP(C30,PriceSheet,MATCH(D30,Sheet3!$C$1:$AO$1,1),FALSE))</f>
        <v/>
      </c>
      <c r="G30" s="21" t="str">
        <f>IF(OR(C30="",E30=""),"",VLOOKUP(J30,Discounts,MATCH(I30,Sheet1!$D$1:$H$1,1),TRUE))</f>
        <v/>
      </c>
      <c r="H30" s="27" t="str">
        <f t="shared" si="2"/>
        <v/>
      </c>
      <c r="I30" s="13" t="e">
        <f t="shared" si="4"/>
        <v>#N/A</v>
      </c>
      <c r="J30" s="14">
        <f t="shared" si="1"/>
        <v>0</v>
      </c>
    </row>
    <row r="31" spans="1:10" ht="14" x14ac:dyDescent="0.15">
      <c r="A31" s="34">
        <v>15</v>
      </c>
      <c r="B31" s="30"/>
      <c r="C31" s="61"/>
      <c r="D31" s="64"/>
      <c r="E31" s="22"/>
      <c r="F31" s="20" t="str">
        <f>IF(OR(C31="",E31=""),"",VLOOKUP(C31,PriceSheet,MATCH(D31,Sheet3!$C$1:$AO$1,1),FALSE))</f>
        <v/>
      </c>
      <c r="G31" s="21" t="str">
        <f>IF(OR(C31="",E31=""),"",VLOOKUP(J31,Discounts,MATCH(I31,Sheet1!$D$1:$H$1,1),TRUE))</f>
        <v/>
      </c>
      <c r="H31" s="27" t="str">
        <f t="shared" si="2"/>
        <v/>
      </c>
      <c r="I31" s="13" t="e">
        <f t="shared" si="4"/>
        <v>#N/A</v>
      </c>
      <c r="J31" s="14">
        <f t="shared" si="1"/>
        <v>0</v>
      </c>
    </row>
    <row r="32" spans="1:10" ht="14" x14ac:dyDescent="0.15">
      <c r="A32" s="34">
        <v>16</v>
      </c>
      <c r="B32" s="30"/>
      <c r="C32" s="61"/>
      <c r="D32" s="64"/>
      <c r="E32" s="22"/>
      <c r="F32" s="20" t="str">
        <f>IF(OR(C32="",E32=""),"",VLOOKUP(C32,PriceSheet,MATCH(D32,Sheet3!$C$1:$AO$1,1),FALSE))</f>
        <v/>
      </c>
      <c r="G32" s="21" t="str">
        <f>IF(OR(C32="",E32=""),"",VLOOKUP(J32,Discounts,MATCH(I32,Sheet1!$D$1:$H$1,1),TRUE))</f>
        <v/>
      </c>
      <c r="H32" s="27" t="str">
        <f t="shared" si="2"/>
        <v/>
      </c>
      <c r="I32" s="13" t="e">
        <f t="shared" si="4"/>
        <v>#N/A</v>
      </c>
      <c r="J32" s="14">
        <f t="shared" si="1"/>
        <v>0</v>
      </c>
    </row>
    <row r="33" spans="1:10" ht="14" x14ac:dyDescent="0.15">
      <c r="A33" s="34">
        <v>17</v>
      </c>
      <c r="B33" s="30"/>
      <c r="C33" s="61"/>
      <c r="D33" s="64"/>
      <c r="E33" s="22"/>
      <c r="F33" s="20" t="str">
        <f>IF(OR(C33="",E33=""),"",VLOOKUP(C33,PriceSheet,MATCH(D33,Sheet3!$C$1:$AO$1,1),FALSE))</f>
        <v/>
      </c>
      <c r="G33" s="21" t="str">
        <f>IF(OR(C33="",E33=""),"",VLOOKUP(J33,Discounts,MATCH(I33,Sheet1!$D$1:$H$1,1),TRUE))</f>
        <v/>
      </c>
      <c r="H33" s="27" t="str">
        <f t="shared" si="2"/>
        <v/>
      </c>
      <c r="I33" s="13" t="e">
        <f t="shared" si="4"/>
        <v>#N/A</v>
      </c>
      <c r="J33" s="14">
        <f t="shared" si="1"/>
        <v>0</v>
      </c>
    </row>
    <row r="34" spans="1:10" ht="14" x14ac:dyDescent="0.15">
      <c r="A34" s="34">
        <v>18</v>
      </c>
      <c r="B34" s="30"/>
      <c r="C34" s="61"/>
      <c r="D34" s="64"/>
      <c r="E34" s="23"/>
      <c r="F34" s="20" t="str">
        <f>IF(OR(C34="",E34=""),"",VLOOKUP(C34,PriceSheet,MATCH(D34,Sheet3!$C$1:$AO$1,1),FALSE))</f>
        <v/>
      </c>
      <c r="G34" s="21" t="str">
        <f>IF(OR(C34="",E34=""),"",VLOOKUP(J34,Discounts,MATCH(I34,Sheet1!$D$1:$H$1,1),TRUE))</f>
        <v/>
      </c>
      <c r="H34" s="27" t="str">
        <f t="shared" si="2"/>
        <v/>
      </c>
      <c r="I34" s="13" t="e">
        <f t="shared" si="4"/>
        <v>#N/A</v>
      </c>
      <c r="J34" s="14">
        <f t="shared" si="1"/>
        <v>0</v>
      </c>
    </row>
    <row r="35" spans="1:10" ht="14" x14ac:dyDescent="0.15">
      <c r="A35" s="34">
        <v>19</v>
      </c>
      <c r="B35" s="30"/>
      <c r="C35" s="61"/>
      <c r="D35" s="64"/>
      <c r="E35" s="23"/>
      <c r="F35" s="20" t="str">
        <f>IF(OR(C35="",E35=""),"",VLOOKUP(C35,PriceSheet,MATCH(D35,Sheet3!$C$1:$AO$1,1),FALSE))</f>
        <v/>
      </c>
      <c r="G35" s="21" t="str">
        <f>IF(OR(C35="",E35=""),"",VLOOKUP(J35,Discounts,MATCH(I35,Sheet1!$D$1:$H$1,1),TRUE))</f>
        <v/>
      </c>
      <c r="H35" s="27" t="str">
        <f t="shared" si="2"/>
        <v/>
      </c>
      <c r="I35" s="13" t="e">
        <f t="shared" si="4"/>
        <v>#N/A</v>
      </c>
      <c r="J35" s="14">
        <f t="shared" si="1"/>
        <v>0</v>
      </c>
    </row>
    <row r="36" spans="1:10" ht="14" x14ac:dyDescent="0.15">
      <c r="A36" s="34">
        <v>20</v>
      </c>
      <c r="B36" s="30"/>
      <c r="C36" s="61"/>
      <c r="D36" s="64"/>
      <c r="E36" s="23"/>
      <c r="F36" s="20" t="str">
        <f>IF(OR(C36="",E36=""),"",VLOOKUP(C36,PriceSheet,MATCH(D36,Sheet3!$C$1:$AO$1,1),FALSE))</f>
        <v/>
      </c>
      <c r="G36" s="21" t="str">
        <f>IF(OR(C36="",E36=""),"",VLOOKUP(J36,Discounts,MATCH(I36,Sheet1!$D$1:$H$1,1),TRUE))</f>
        <v/>
      </c>
      <c r="H36" s="27" t="str">
        <f t="shared" si="2"/>
        <v/>
      </c>
      <c r="I36" s="13" t="e">
        <f t="shared" si="4"/>
        <v>#N/A</v>
      </c>
      <c r="J36" s="14">
        <f t="shared" si="1"/>
        <v>0</v>
      </c>
    </row>
    <row r="37" spans="1:10" ht="14" x14ac:dyDescent="0.15">
      <c r="A37" s="34">
        <v>21</v>
      </c>
      <c r="B37" s="30"/>
      <c r="C37" s="61"/>
      <c r="D37" s="64"/>
      <c r="E37" s="23"/>
      <c r="F37" s="20" t="str">
        <f>IF(OR(C37="",E37=""),"",VLOOKUP(C37,PriceSheet,MATCH(D37,Sheet3!$C$1:$AO$1,1),FALSE))</f>
        <v/>
      </c>
      <c r="G37" s="21" t="str">
        <f>IF(OR(C37="",E37=""),"",VLOOKUP(J37,Discounts,MATCH(I37,Sheet1!$D$1:$H$1,1),TRUE))</f>
        <v/>
      </c>
      <c r="H37" s="27" t="str">
        <f t="shared" si="2"/>
        <v/>
      </c>
      <c r="I37" s="13" t="e">
        <f t="shared" si="4"/>
        <v>#N/A</v>
      </c>
      <c r="J37" s="14">
        <f t="shared" si="1"/>
        <v>0</v>
      </c>
    </row>
    <row r="38" spans="1:10" ht="14" x14ac:dyDescent="0.15">
      <c r="A38" s="34">
        <v>22</v>
      </c>
      <c r="B38" s="30"/>
      <c r="C38" s="61"/>
      <c r="D38" s="64"/>
      <c r="E38" s="23"/>
      <c r="F38" s="20" t="str">
        <f>IF(OR(C38="",E38=""),"",VLOOKUP(C38,PriceSheet,MATCH(D38,Sheet3!$C$1:$AO$1,1),FALSE))</f>
        <v/>
      </c>
      <c r="G38" s="21" t="str">
        <f>IF(OR(C38="",E38=""),"",VLOOKUP(J38,Discounts,MATCH(I38,Sheet1!$D$1:$H$1,1),TRUE))</f>
        <v/>
      </c>
      <c r="H38" s="27" t="str">
        <f t="shared" si="2"/>
        <v/>
      </c>
      <c r="I38" s="13" t="e">
        <f t="shared" si="4"/>
        <v>#N/A</v>
      </c>
      <c r="J38" s="14">
        <f t="shared" si="1"/>
        <v>0</v>
      </c>
    </row>
    <row r="39" spans="1:10" ht="14" x14ac:dyDescent="0.15">
      <c r="A39" s="34">
        <v>23</v>
      </c>
      <c r="B39" s="30"/>
      <c r="C39" s="61"/>
      <c r="D39" s="64"/>
      <c r="E39" s="23"/>
      <c r="F39" s="20" t="str">
        <f>IF(OR(C39="",E39=""),"",VLOOKUP(C39,PriceSheet,MATCH(D39,Sheet3!$C$1:$AO$1,1),FALSE))</f>
        <v/>
      </c>
      <c r="G39" s="21" t="str">
        <f>IF(OR(C39="",E39=""),"",VLOOKUP(J39,Discounts,MATCH(I39,Sheet1!$D$1:$H$1,1),TRUE))</f>
        <v/>
      </c>
      <c r="H39" s="27" t="str">
        <f t="shared" si="2"/>
        <v/>
      </c>
      <c r="I39" s="13" t="e">
        <f t="shared" si="4"/>
        <v>#N/A</v>
      </c>
      <c r="J39" s="14">
        <f t="shared" si="1"/>
        <v>0</v>
      </c>
    </row>
    <row r="40" spans="1:10" ht="14" x14ac:dyDescent="0.15">
      <c r="A40" s="34">
        <v>24</v>
      </c>
      <c r="B40" s="30"/>
      <c r="C40" s="61"/>
      <c r="D40" s="64"/>
      <c r="E40" s="23"/>
      <c r="F40" s="20" t="str">
        <f>IF(OR(C40="",E40=""),"",VLOOKUP(C40,PriceSheet,MATCH(D40,Sheet3!$C$1:$AO$1,1),FALSE))</f>
        <v/>
      </c>
      <c r="G40" s="21" t="str">
        <f>IF(OR(C40="",E40=""),"",VLOOKUP(J40,Discounts,MATCH(I40,Sheet1!$D$1:$H$1,1),TRUE))</f>
        <v/>
      </c>
      <c r="H40" s="27" t="str">
        <f t="shared" si="2"/>
        <v/>
      </c>
      <c r="I40" s="13" t="e">
        <f t="shared" si="4"/>
        <v>#N/A</v>
      </c>
      <c r="J40" s="14">
        <f t="shared" si="1"/>
        <v>0</v>
      </c>
    </row>
    <row r="41" spans="1:10" ht="14" x14ac:dyDescent="0.15">
      <c r="A41" s="34">
        <v>25</v>
      </c>
      <c r="B41" s="30"/>
      <c r="C41" s="61"/>
      <c r="D41" s="64"/>
      <c r="E41" s="23"/>
      <c r="F41" s="20" t="str">
        <f>IF(OR(C41="",E41=""),"",VLOOKUP(C41,PriceSheet,MATCH(D41,Sheet3!$C$1:$AO$1,1),FALSE))</f>
        <v/>
      </c>
      <c r="G41" s="21" t="str">
        <f>IF(OR(C41="",E41=""),"",VLOOKUP(J41,Discounts,MATCH(I41,Sheet1!$D$1:$H$1,1),TRUE))</f>
        <v/>
      </c>
      <c r="H41" s="27" t="str">
        <f t="shared" si="2"/>
        <v/>
      </c>
      <c r="I41" s="13" t="e">
        <f t="shared" si="4"/>
        <v>#N/A</v>
      </c>
      <c r="J41" s="14">
        <f t="shared" si="1"/>
        <v>0</v>
      </c>
    </row>
    <row r="42" spans="1:10" ht="14" x14ac:dyDescent="0.15">
      <c r="A42" s="34">
        <v>26</v>
      </c>
      <c r="B42" s="30"/>
      <c r="C42" s="61"/>
      <c r="D42" s="64"/>
      <c r="E42" s="23"/>
      <c r="F42" s="20" t="str">
        <f>IF(OR(C42="",E42=""),"",VLOOKUP(C42,PriceSheet,MATCH(D42,Sheet3!$C$1:$AO$1,1),FALSE))</f>
        <v/>
      </c>
      <c r="G42" s="21" t="str">
        <f>IF(OR(C42="",E42=""),"",VLOOKUP(J42,Discounts,MATCH(I42,Sheet1!$D$1:$H$1,1),TRUE))</f>
        <v/>
      </c>
      <c r="H42" s="27" t="str">
        <f t="shared" si="2"/>
        <v/>
      </c>
      <c r="I42" s="13" t="e">
        <f t="shared" si="4"/>
        <v>#N/A</v>
      </c>
      <c r="J42" s="14">
        <f t="shared" si="1"/>
        <v>0</v>
      </c>
    </row>
    <row r="43" spans="1:10" ht="14" x14ac:dyDescent="0.15">
      <c r="A43" s="34">
        <v>27</v>
      </c>
      <c r="B43" s="30"/>
      <c r="C43" s="61"/>
      <c r="D43" s="64"/>
      <c r="E43" s="23"/>
      <c r="F43" s="20" t="str">
        <f>IF(OR(C43="",E43=""),"",VLOOKUP(C43,PriceSheet,MATCH(D43,Sheet3!$C$1:$AO$1,1),FALSE))</f>
        <v/>
      </c>
      <c r="G43" s="21" t="str">
        <f>IF(OR(C43="",E43=""),"",VLOOKUP(J43,Discounts,MATCH(I43,Sheet1!$D$1:$H$1,1),TRUE))</f>
        <v/>
      </c>
      <c r="H43" s="27" t="str">
        <f t="shared" si="2"/>
        <v/>
      </c>
      <c r="I43" s="13" t="e">
        <f t="shared" si="4"/>
        <v>#N/A</v>
      </c>
      <c r="J43" s="14">
        <f t="shared" si="1"/>
        <v>0</v>
      </c>
    </row>
    <row r="44" spans="1:10" ht="14" x14ac:dyDescent="0.15">
      <c r="A44" s="34">
        <v>28</v>
      </c>
      <c r="B44" s="30"/>
      <c r="C44" s="61"/>
      <c r="D44" s="64"/>
      <c r="E44" s="23"/>
      <c r="F44" s="20" t="str">
        <f>IF(OR(C44="",E44=""),"",VLOOKUP(C44,PriceSheet,MATCH(D44,Sheet3!$C$1:$AO$1,1),FALSE))</f>
        <v/>
      </c>
      <c r="G44" s="21" t="str">
        <f>IF(OR(C44="",E44=""),"",VLOOKUP(J44,Discounts,MATCH(I44,Sheet1!$D$1:$H$1,1),TRUE))</f>
        <v/>
      </c>
      <c r="H44" s="27" t="str">
        <f t="shared" si="2"/>
        <v/>
      </c>
      <c r="I44" s="13" t="e">
        <f t="shared" si="4"/>
        <v>#N/A</v>
      </c>
      <c r="J44" s="14">
        <f t="shared" si="1"/>
        <v>0</v>
      </c>
    </row>
    <row r="45" spans="1:10" ht="14" x14ac:dyDescent="0.15">
      <c r="A45" s="34">
        <v>29</v>
      </c>
      <c r="B45" s="30"/>
      <c r="C45" s="61"/>
      <c r="D45" s="64"/>
      <c r="E45" s="23"/>
      <c r="F45" s="20" t="str">
        <f>IF(OR(C45="",E45=""),"",VLOOKUP(C45,PriceSheet,MATCH(D45,Sheet3!$C$1:$AO$1,1),FALSE))</f>
        <v/>
      </c>
      <c r="G45" s="21" t="str">
        <f>IF(OR(C45="",E45=""),"",VLOOKUP(J45,Discounts,MATCH(I45,Sheet1!$D$1:$H$1,1),TRUE))</f>
        <v/>
      </c>
      <c r="H45" s="27" t="str">
        <f t="shared" si="2"/>
        <v/>
      </c>
      <c r="I45" s="13" t="e">
        <f t="shared" si="4"/>
        <v>#N/A</v>
      </c>
      <c r="J45" s="14">
        <f t="shared" si="1"/>
        <v>0</v>
      </c>
    </row>
    <row r="46" spans="1:10" ht="14" x14ac:dyDescent="0.15">
      <c r="A46" s="34">
        <v>30</v>
      </c>
      <c r="B46" s="30"/>
      <c r="C46" s="61"/>
      <c r="D46" s="64"/>
      <c r="E46" s="23"/>
      <c r="F46" s="20" t="str">
        <f>IF(OR(C46="",E46=""),"",VLOOKUP(C46,PriceSheet,MATCH(D46,Sheet3!$C$1:$AO$1,1),FALSE))</f>
        <v/>
      </c>
      <c r="G46" s="21" t="str">
        <f>IF(OR(C46="",E46=""),"",VLOOKUP(J46,Discounts,MATCH(I46,Sheet1!$D$1:$H$1,1),TRUE))</f>
        <v/>
      </c>
      <c r="H46" s="27" t="str">
        <f t="shared" si="2"/>
        <v/>
      </c>
      <c r="I46" s="13" t="e">
        <f t="shared" si="4"/>
        <v>#N/A</v>
      </c>
      <c r="J46" s="14">
        <f t="shared" si="1"/>
        <v>0</v>
      </c>
    </row>
    <row r="47" spans="1:10" ht="14" x14ac:dyDescent="0.15">
      <c r="A47" s="34">
        <v>31</v>
      </c>
      <c r="B47" s="30"/>
      <c r="C47" s="61"/>
      <c r="D47" s="64"/>
      <c r="E47" s="23"/>
      <c r="F47" s="20" t="str">
        <f>IF(OR(C47="",E47=""),"",VLOOKUP(C47,PriceSheet,MATCH(D47,Sheet3!$C$1:$AO$1,1),FALSE))</f>
        <v/>
      </c>
      <c r="G47" s="21" t="str">
        <f>IF(OR(C47="",E47=""),"",VLOOKUP(J47,Discounts,MATCH(I47,Sheet1!$D$1:$H$1,1),TRUE))</f>
        <v/>
      </c>
      <c r="H47" s="27" t="str">
        <f t="shared" si="2"/>
        <v/>
      </c>
      <c r="I47" s="13" t="e">
        <f t="shared" si="4"/>
        <v>#N/A</v>
      </c>
      <c r="J47" s="14">
        <f t="shared" si="1"/>
        <v>0</v>
      </c>
    </row>
    <row r="48" spans="1:10" ht="14" x14ac:dyDescent="0.15">
      <c r="A48" s="34">
        <v>32</v>
      </c>
      <c r="B48" s="29"/>
      <c r="C48" s="61"/>
      <c r="D48" s="64"/>
      <c r="E48" s="23"/>
      <c r="F48" s="20" t="str">
        <f>IF(OR(C48="",E48=""),"",VLOOKUP(C48,PriceSheet,MATCH(D48,Sheet3!$C$1:$AO$1,1),FALSE))</f>
        <v/>
      </c>
      <c r="G48" s="21" t="str">
        <f>IF(OR(C48="",E48=""),"",VLOOKUP(J48,Discounts,MATCH(I48,Sheet1!$D$1:$H$1,1),TRUE))</f>
        <v/>
      </c>
      <c r="H48" s="27" t="str">
        <f t="shared" si="2"/>
        <v/>
      </c>
      <c r="I48" s="13" t="e">
        <f t="shared" si="4"/>
        <v>#N/A</v>
      </c>
      <c r="J48" s="14">
        <f t="shared" si="1"/>
        <v>0</v>
      </c>
    </row>
    <row r="49" spans="1:10" ht="14" x14ac:dyDescent="0.15">
      <c r="A49" s="34">
        <v>33</v>
      </c>
      <c r="B49" s="30"/>
      <c r="C49" s="61"/>
      <c r="D49" s="64"/>
      <c r="E49" s="23"/>
      <c r="F49" s="20" t="str">
        <f>IF(OR(C49="",E49=""),"",VLOOKUP(C49,PriceSheet,MATCH(D49,Sheet3!$C$1:$AO$1,1),FALSE))</f>
        <v/>
      </c>
      <c r="G49" s="21" t="str">
        <f>IF(OR(C49="",E49=""),"",VLOOKUP(J49,Discounts,MATCH(I49,Sheet1!$D$1:$H$1,1),TRUE))</f>
        <v/>
      </c>
      <c r="H49" s="27" t="str">
        <f t="shared" si="2"/>
        <v/>
      </c>
      <c r="I49" s="13" t="e">
        <f t="shared" si="4"/>
        <v>#N/A</v>
      </c>
      <c r="J49" s="14">
        <f t="shared" si="1"/>
        <v>0</v>
      </c>
    </row>
    <row r="50" spans="1:10" ht="14" x14ac:dyDescent="0.15">
      <c r="A50" s="34">
        <v>34</v>
      </c>
      <c r="B50" s="30"/>
      <c r="C50" s="61"/>
      <c r="D50" s="64"/>
      <c r="E50" s="23"/>
      <c r="F50" s="20" t="str">
        <f>IF(OR(C50="",E50=""),"",VLOOKUP(C50,PriceSheet,MATCH(D50,Sheet3!$C$1:$AO$1,1),FALSE))</f>
        <v/>
      </c>
      <c r="G50" s="21" t="str">
        <f>IF(OR(C50="",E50=""),"",VLOOKUP(J50,Discounts,MATCH(I50,Sheet1!$D$1:$H$1,1),TRUE))</f>
        <v/>
      </c>
      <c r="H50" s="27" t="str">
        <f t="shared" si="2"/>
        <v/>
      </c>
      <c r="I50" s="13" t="e">
        <f t="shared" si="4"/>
        <v>#N/A</v>
      </c>
      <c r="J50" s="14">
        <f t="shared" si="1"/>
        <v>0</v>
      </c>
    </row>
    <row r="51" spans="1:10" ht="14" x14ac:dyDescent="0.15">
      <c r="A51" s="34">
        <v>35</v>
      </c>
      <c r="B51" s="30"/>
      <c r="C51" s="61"/>
      <c r="D51" s="64"/>
      <c r="E51" s="23"/>
      <c r="F51" s="20" t="str">
        <f>IF(OR(C51="",E51=""),"",VLOOKUP(C51,PriceSheet,MATCH(D51,Sheet3!$C$1:$AO$1,1),FALSE))</f>
        <v/>
      </c>
      <c r="G51" s="21" t="str">
        <f>IF(OR(C51="",E51=""),"",VLOOKUP(J51,Discounts,MATCH(I51,Sheet1!$D$1:$H$1,1),TRUE))</f>
        <v/>
      </c>
      <c r="H51" s="27" t="str">
        <f t="shared" si="2"/>
        <v/>
      </c>
      <c r="I51" s="13" t="e">
        <f t="shared" si="4"/>
        <v>#N/A</v>
      </c>
      <c r="J51" s="14">
        <f t="shared" si="1"/>
        <v>0</v>
      </c>
    </row>
    <row r="52" spans="1:10" ht="14" x14ac:dyDescent="0.15">
      <c r="A52" s="34">
        <v>36</v>
      </c>
      <c r="B52" s="30"/>
      <c r="C52" s="61"/>
      <c r="D52" s="64"/>
      <c r="E52" s="23"/>
      <c r="F52" s="20" t="str">
        <f>IF(OR(C52="",E52=""),"",VLOOKUP(C52,PriceSheet,MATCH(D52,Sheet3!$C$1:$AO$1,1),FALSE))</f>
        <v/>
      </c>
      <c r="G52" s="21" t="str">
        <f>IF(OR(C52="",E52=""),"",VLOOKUP(J52,Discounts,MATCH(I52,Sheet1!$D$1:$H$1,1),TRUE))</f>
        <v/>
      </c>
      <c r="H52" s="27" t="str">
        <f t="shared" si="2"/>
        <v/>
      </c>
      <c r="I52" s="13" t="e">
        <f t="shared" si="4"/>
        <v>#N/A</v>
      </c>
      <c r="J52" s="14">
        <f t="shared" si="1"/>
        <v>0</v>
      </c>
    </row>
    <row r="53" spans="1:10" ht="14" x14ac:dyDescent="0.15">
      <c r="A53" s="70">
        <v>37</v>
      </c>
      <c r="B53" s="31"/>
      <c r="C53" s="62"/>
      <c r="D53" s="71"/>
      <c r="E53" s="24"/>
      <c r="F53" s="25" t="str">
        <f>IF(OR(C53="",E53=""),"",VLOOKUP(C53,PriceSheet,MATCH(D53,Sheet3!$C$1:$AO$1,1),FALSE))</f>
        <v/>
      </c>
      <c r="G53" s="26" t="str">
        <f>IF(OR(C53="",E53=""),"",VLOOKUP(J53,Discounts,MATCH(I53,Sheet1!$D$1:$H$1,1),TRUE))</f>
        <v/>
      </c>
      <c r="H53" s="28" t="str">
        <f t="shared" ref="H53:H61" si="5">IF(OR(E53="",F53="",F53="Too short"),"",+E53*F53*(1-G53))</f>
        <v/>
      </c>
      <c r="I53" s="13" t="e">
        <f t="shared" si="4"/>
        <v>#N/A</v>
      </c>
      <c r="J53" s="14">
        <f t="shared" si="1"/>
        <v>0</v>
      </c>
    </row>
    <row r="54" spans="1:10" x14ac:dyDescent="0.15">
      <c r="B54" s="69"/>
      <c r="C54" s="69"/>
      <c r="G54" s="35" t="s">
        <v>7</v>
      </c>
      <c r="H54" s="17">
        <f>SUM(H17:H53)+SUM(H61:H102)</f>
        <v>0</v>
      </c>
    </row>
    <row r="55" spans="1:10" x14ac:dyDescent="0.15">
      <c r="B55" s="69" t="s">
        <v>101</v>
      </c>
      <c r="C55" s="69"/>
      <c r="G55" s="35" t="s">
        <v>78</v>
      </c>
      <c r="H55" s="42">
        <v>0</v>
      </c>
    </row>
    <row r="56" spans="1:10" x14ac:dyDescent="0.15">
      <c r="B56" s="4"/>
      <c r="C56" s="4"/>
      <c r="G56" s="35" t="s">
        <v>8</v>
      </c>
      <c r="H56" s="17">
        <f>H54*H55</f>
        <v>0</v>
      </c>
    </row>
    <row r="57" spans="1:10" x14ac:dyDescent="0.15">
      <c r="B57" s="4"/>
      <c r="C57" s="4"/>
      <c r="G57" s="35" t="s">
        <v>67</v>
      </c>
      <c r="H57" s="17">
        <f>+H54*0.07</f>
        <v>0</v>
      </c>
    </row>
    <row r="58" spans="1:10" ht="14" thickBot="1" x14ac:dyDescent="0.2">
      <c r="B58" s="4"/>
      <c r="C58" s="4"/>
      <c r="G58" s="36" t="s">
        <v>9</v>
      </c>
      <c r="H58" s="18">
        <f>H54+H56+H57</f>
        <v>0</v>
      </c>
    </row>
    <row r="59" spans="1:10" ht="63" customHeight="1" thickTop="1" x14ac:dyDescent="0.15">
      <c r="B59" s="4"/>
      <c r="C59" s="4"/>
      <c r="G59" s="36"/>
      <c r="H59" s="80" t="s">
        <v>102</v>
      </c>
    </row>
    <row r="60" spans="1:10" ht="14" x14ac:dyDescent="0.15">
      <c r="A60" s="81"/>
      <c r="B60" s="33" t="s">
        <v>36</v>
      </c>
      <c r="C60" s="50" t="s">
        <v>10</v>
      </c>
      <c r="D60" s="48" t="s">
        <v>11</v>
      </c>
      <c r="E60" s="47" t="s">
        <v>62</v>
      </c>
      <c r="F60" s="47" t="s">
        <v>66</v>
      </c>
      <c r="G60" s="47" t="s">
        <v>65</v>
      </c>
      <c r="H60" s="49" t="s">
        <v>35</v>
      </c>
    </row>
    <row r="61" spans="1:10" ht="14" x14ac:dyDescent="0.15">
      <c r="A61" s="72">
        <v>38</v>
      </c>
      <c r="B61" s="73"/>
      <c r="C61" s="74"/>
      <c r="D61" s="75"/>
      <c r="E61" s="76"/>
      <c r="F61" s="77" t="str">
        <f>IF(OR(C61="",E61=""),"",VLOOKUP(C61,PriceSheet,MATCH(D61,Sheet3!$C$1:$AO$1,1),FALSE))</f>
        <v/>
      </c>
      <c r="G61" s="78" t="str">
        <f>IF(OR(C61="",E61=""),"",VLOOKUP(J61,Discounts,MATCH(I61,Sheet1!$D$1:$H$1,1),TRUE))</f>
        <v/>
      </c>
      <c r="H61" s="79" t="str">
        <f t="shared" si="5"/>
        <v/>
      </c>
      <c r="I61" s="13" t="e">
        <f t="shared" ref="I61:I92" si="6">VLOOKUP(C61,Class,2)</f>
        <v>#N/A</v>
      </c>
      <c r="J61" s="14">
        <f t="shared" ref="J61:J102" si="7">SUMIF($I$17:$I$102,I61,$E$17:$E$102)</f>
        <v>0</v>
      </c>
    </row>
    <row r="62" spans="1:10" ht="14" x14ac:dyDescent="0.15">
      <c r="A62" s="34">
        <v>39</v>
      </c>
      <c r="B62" s="29"/>
      <c r="C62" s="61"/>
      <c r="D62" s="64"/>
      <c r="E62" s="19"/>
      <c r="F62" s="20" t="str">
        <f>IF(OR(C62="",E62=""),"",VLOOKUP(C62,PriceSheet,MATCH(D62,Sheet3!$C$1:$AO$1,1),FALSE))</f>
        <v/>
      </c>
      <c r="G62" s="21" t="str">
        <f>IF(OR(C62="",E62=""),"",VLOOKUP(J62,Discounts,MATCH(I62,Sheet1!$D$1:$H$1,1),TRUE))</f>
        <v/>
      </c>
      <c r="H62" s="27" t="str">
        <f t="shared" ref="H62:H102" si="8">IF(OR(E62="",F62="",F62="Too short"),"",+E62*F62*(1-G62))</f>
        <v/>
      </c>
      <c r="I62" s="13" t="e">
        <f t="shared" si="6"/>
        <v>#N/A</v>
      </c>
      <c r="J62" s="14">
        <f t="shared" si="7"/>
        <v>0</v>
      </c>
    </row>
    <row r="63" spans="1:10" ht="14" x14ac:dyDescent="0.15">
      <c r="A63" s="34">
        <v>40</v>
      </c>
      <c r="B63" s="29"/>
      <c r="C63" s="61"/>
      <c r="D63" s="64"/>
      <c r="E63" s="19"/>
      <c r="F63" s="20" t="str">
        <f>IF(OR(C63="",E63=""),"",VLOOKUP(C63,PriceSheet,MATCH(D63,Sheet3!$C$1:$AO$1,1),FALSE))</f>
        <v/>
      </c>
      <c r="G63" s="21" t="str">
        <f>IF(OR(C63="",E63=""),"",VLOOKUP(J63,Discounts,MATCH(I63,Sheet1!$D$1:$H$1,1),TRUE))</f>
        <v/>
      </c>
      <c r="H63" s="27" t="str">
        <f t="shared" si="8"/>
        <v/>
      </c>
      <c r="I63" s="13" t="e">
        <f t="shared" si="6"/>
        <v>#N/A</v>
      </c>
      <c r="J63" s="14">
        <f t="shared" si="7"/>
        <v>0</v>
      </c>
    </row>
    <row r="64" spans="1:10" ht="14" x14ac:dyDescent="0.15">
      <c r="A64" s="34">
        <v>41</v>
      </c>
      <c r="B64" s="29"/>
      <c r="C64" s="61"/>
      <c r="D64" s="64"/>
      <c r="E64" s="19"/>
      <c r="F64" s="20" t="str">
        <f>IF(OR(C64="",E64=""),"",VLOOKUP(C64,PriceSheet,MATCH(D64,Sheet3!$C$1:$AO$1,1),FALSE))</f>
        <v/>
      </c>
      <c r="G64" s="21" t="str">
        <f>IF(OR(C64="",E64=""),"",VLOOKUP(J64,Discounts,MATCH(I64,Sheet1!$D$1:$H$1,1),TRUE))</f>
        <v/>
      </c>
      <c r="H64" s="27" t="str">
        <f t="shared" si="8"/>
        <v/>
      </c>
      <c r="I64" s="13" t="e">
        <f t="shared" si="6"/>
        <v>#N/A</v>
      </c>
      <c r="J64" s="14">
        <f t="shared" si="7"/>
        <v>0</v>
      </c>
    </row>
    <row r="65" spans="1:10" ht="14" x14ac:dyDescent="0.15">
      <c r="A65" s="34">
        <v>42</v>
      </c>
      <c r="B65" s="29"/>
      <c r="C65" s="61"/>
      <c r="D65" s="64"/>
      <c r="E65" s="19"/>
      <c r="F65" s="20" t="str">
        <f>IF(OR(C65="",E65=""),"",VLOOKUP(C65,PriceSheet,MATCH(D65,Sheet3!$C$1:$AO$1,1),FALSE))</f>
        <v/>
      </c>
      <c r="G65" s="21" t="str">
        <f>IF(OR(C65="",E65=""),"",VLOOKUP(J65,Discounts,MATCH(I65,Sheet1!$D$1:$H$1,1),TRUE))</f>
        <v/>
      </c>
      <c r="H65" s="27" t="str">
        <f t="shared" si="8"/>
        <v/>
      </c>
      <c r="I65" s="13" t="e">
        <f t="shared" si="6"/>
        <v>#N/A</v>
      </c>
      <c r="J65" s="14">
        <f t="shared" si="7"/>
        <v>0</v>
      </c>
    </row>
    <row r="66" spans="1:10" ht="14" x14ac:dyDescent="0.15">
      <c r="A66" s="34">
        <v>43</v>
      </c>
      <c r="B66" s="32"/>
      <c r="C66" s="60"/>
      <c r="D66" s="63"/>
      <c r="E66" s="51"/>
      <c r="F66" s="41" t="str">
        <f>IF(OR(C66="",E66=""),"",VLOOKUP(C66,PriceSheet,MATCH(D66,Sheet3!$C$1:$AO$1,1),FALSE))</f>
        <v/>
      </c>
      <c r="G66" s="52" t="str">
        <f>IF(OR(C66="",E66=""),"",VLOOKUP(J66,Discounts,MATCH(I66,Sheet1!$D$1:$H$1,1),TRUE))</f>
        <v/>
      </c>
      <c r="H66" s="53" t="str">
        <f t="shared" si="8"/>
        <v/>
      </c>
      <c r="I66" s="13" t="e">
        <f t="shared" si="6"/>
        <v>#N/A</v>
      </c>
      <c r="J66" s="14">
        <f t="shared" si="7"/>
        <v>0</v>
      </c>
    </row>
    <row r="67" spans="1:10" ht="14" x14ac:dyDescent="0.15">
      <c r="A67" s="34">
        <v>44</v>
      </c>
      <c r="B67" s="29"/>
      <c r="C67" s="61"/>
      <c r="D67" s="64"/>
      <c r="E67" s="19"/>
      <c r="F67" s="20" t="str">
        <f>IF(OR(C67="",E67=""),"",VLOOKUP(C67,PriceSheet,MATCH(D67,Sheet3!$C$1:$AO$1,1),FALSE))</f>
        <v/>
      </c>
      <c r="G67" s="21" t="str">
        <f>IF(OR(C67="",E67=""),"",VLOOKUP(J67,Discounts,MATCH(I67,Sheet1!$D$1:$H$1,1),TRUE))</f>
        <v/>
      </c>
      <c r="H67" s="27" t="str">
        <f t="shared" si="8"/>
        <v/>
      </c>
      <c r="I67" s="13" t="e">
        <f t="shared" si="6"/>
        <v>#N/A</v>
      </c>
      <c r="J67" s="14">
        <f t="shared" si="7"/>
        <v>0</v>
      </c>
    </row>
    <row r="68" spans="1:10" ht="14" x14ac:dyDescent="0.15">
      <c r="A68" s="34">
        <v>45</v>
      </c>
      <c r="B68" s="29"/>
      <c r="C68" s="61"/>
      <c r="D68" s="64"/>
      <c r="E68" s="19"/>
      <c r="F68" s="20" t="str">
        <f>IF(OR(C68="",E68=""),"",VLOOKUP(C68,PriceSheet,MATCH(D68,Sheet3!$C$1:$AO$1,1),FALSE))</f>
        <v/>
      </c>
      <c r="G68" s="21" t="str">
        <f>IF(OR(C68="",E68=""),"",VLOOKUP(J68,Discounts,MATCH(I68,Sheet1!$D$1:$H$1,1),TRUE))</f>
        <v/>
      </c>
      <c r="H68" s="27" t="str">
        <f t="shared" si="8"/>
        <v/>
      </c>
      <c r="I68" s="13" t="e">
        <f t="shared" si="6"/>
        <v>#N/A</v>
      </c>
      <c r="J68" s="14">
        <f t="shared" si="7"/>
        <v>0</v>
      </c>
    </row>
    <row r="69" spans="1:10" ht="14" x14ac:dyDescent="0.15">
      <c r="A69" s="34">
        <v>46</v>
      </c>
      <c r="B69" s="29"/>
      <c r="C69" s="61"/>
      <c r="D69" s="64"/>
      <c r="E69" s="19"/>
      <c r="F69" s="20" t="str">
        <f>IF(OR(C69="",E69=""),"",VLOOKUP(C69,PriceSheet,MATCH(D69,Sheet3!$C$1:$AO$1,1),FALSE))</f>
        <v/>
      </c>
      <c r="G69" s="21" t="str">
        <f>IF(OR(C69="",E69=""),"",VLOOKUP(J69,Discounts,MATCH(I69,Sheet1!$D$1:$H$1,1),TRUE))</f>
        <v/>
      </c>
      <c r="H69" s="27" t="str">
        <f t="shared" si="8"/>
        <v/>
      </c>
      <c r="I69" s="13" t="e">
        <f t="shared" si="6"/>
        <v>#N/A</v>
      </c>
      <c r="J69" s="14">
        <f t="shared" si="7"/>
        <v>0</v>
      </c>
    </row>
    <row r="70" spans="1:10" ht="14" x14ac:dyDescent="0.15">
      <c r="A70" s="34">
        <v>47</v>
      </c>
      <c r="B70" s="29"/>
      <c r="C70" s="61"/>
      <c r="D70" s="64"/>
      <c r="E70" s="19"/>
      <c r="F70" s="20" t="str">
        <f>IF(OR(C70="",E70=""),"",VLOOKUP(C70,PriceSheet,MATCH(D70,Sheet3!$C$1:$AO$1,1),FALSE))</f>
        <v/>
      </c>
      <c r="G70" s="21" t="str">
        <f>IF(OR(C70="",E70=""),"",VLOOKUP(J70,Discounts,MATCH(I70,Sheet1!$D$1:$H$1,1),TRUE))</f>
        <v/>
      </c>
      <c r="H70" s="27" t="str">
        <f t="shared" si="8"/>
        <v/>
      </c>
      <c r="I70" s="13" t="e">
        <f t="shared" si="6"/>
        <v>#N/A</v>
      </c>
      <c r="J70" s="14">
        <f t="shared" si="7"/>
        <v>0</v>
      </c>
    </row>
    <row r="71" spans="1:10" ht="14" x14ac:dyDescent="0.15">
      <c r="A71" s="34">
        <v>48</v>
      </c>
      <c r="B71" s="29"/>
      <c r="C71" s="61"/>
      <c r="D71" s="64"/>
      <c r="E71" s="19"/>
      <c r="F71" s="20" t="str">
        <f>IF(OR(C71="",E71=""),"",VLOOKUP(C71,PriceSheet,MATCH(D71,Sheet3!$C$1:$AO$1,1),FALSE))</f>
        <v/>
      </c>
      <c r="G71" s="21" t="str">
        <f>IF(OR(C71="",E71=""),"",VLOOKUP(J71,Discounts,MATCH(I71,Sheet1!$D$1:$H$1,1),TRUE))</f>
        <v/>
      </c>
      <c r="H71" s="27" t="str">
        <f t="shared" si="8"/>
        <v/>
      </c>
      <c r="I71" s="13" t="e">
        <f t="shared" si="6"/>
        <v>#N/A</v>
      </c>
      <c r="J71" s="14">
        <f t="shared" si="7"/>
        <v>0</v>
      </c>
    </row>
    <row r="72" spans="1:10" ht="14" x14ac:dyDescent="0.15">
      <c r="A72" s="34">
        <v>49</v>
      </c>
      <c r="B72" s="29"/>
      <c r="C72" s="61"/>
      <c r="D72" s="64"/>
      <c r="E72" s="19"/>
      <c r="F72" s="20" t="str">
        <f>IF(OR(C72="",E72=""),"",VLOOKUP(C72,PriceSheet,MATCH(D72,Sheet3!$C$1:$AO$1,1),FALSE))</f>
        <v/>
      </c>
      <c r="G72" s="21" t="str">
        <f>IF(OR(C72="",E72=""),"",VLOOKUP(J72,Discounts,MATCH(I72,Sheet1!$D$1:$H$1,1),TRUE))</f>
        <v/>
      </c>
      <c r="H72" s="27" t="str">
        <f t="shared" si="8"/>
        <v/>
      </c>
      <c r="I72" s="13" t="e">
        <f t="shared" si="6"/>
        <v>#N/A</v>
      </c>
      <c r="J72" s="14">
        <f t="shared" si="7"/>
        <v>0</v>
      </c>
    </row>
    <row r="73" spans="1:10" ht="14" x14ac:dyDescent="0.15">
      <c r="A73" s="34">
        <v>50</v>
      </c>
      <c r="B73" s="30"/>
      <c r="C73" s="61"/>
      <c r="D73" s="64"/>
      <c r="E73" s="22"/>
      <c r="F73" s="20" t="str">
        <f>IF(OR(C73="",E73=""),"",VLOOKUP(C73,PriceSheet,MATCH(D73,Sheet3!$C$1:$AO$1,1),FALSE))</f>
        <v/>
      </c>
      <c r="G73" s="21" t="str">
        <f>IF(OR(C73="",E73=""),"",VLOOKUP(J73,Discounts,MATCH(I73,Sheet1!$D$1:$H$1,1),TRUE))</f>
        <v/>
      </c>
      <c r="H73" s="27" t="str">
        <f t="shared" si="8"/>
        <v/>
      </c>
      <c r="I73" s="13" t="e">
        <f t="shared" si="6"/>
        <v>#N/A</v>
      </c>
      <c r="J73" s="14">
        <f t="shared" si="7"/>
        <v>0</v>
      </c>
    </row>
    <row r="74" spans="1:10" ht="14" x14ac:dyDescent="0.15">
      <c r="A74" s="34">
        <v>51</v>
      </c>
      <c r="B74" s="30"/>
      <c r="C74" s="61"/>
      <c r="D74" s="64"/>
      <c r="E74" s="22"/>
      <c r="F74" s="20" t="str">
        <f>IF(OR(C74="",E74=""),"",VLOOKUP(C74,PriceSheet,MATCH(D74,Sheet3!$C$1:$AO$1,1),FALSE))</f>
        <v/>
      </c>
      <c r="G74" s="21" t="str">
        <f>IF(OR(C74="",E74=""),"",VLOOKUP(J74,Discounts,MATCH(I74,Sheet1!$D$1:$H$1,1),TRUE))</f>
        <v/>
      </c>
      <c r="H74" s="27" t="str">
        <f t="shared" si="8"/>
        <v/>
      </c>
      <c r="I74" s="13" t="e">
        <f t="shared" si="6"/>
        <v>#N/A</v>
      </c>
      <c r="J74" s="14">
        <f t="shared" si="7"/>
        <v>0</v>
      </c>
    </row>
    <row r="75" spans="1:10" ht="14" x14ac:dyDescent="0.15">
      <c r="A75" s="34">
        <v>52</v>
      </c>
      <c r="B75" s="30"/>
      <c r="C75" s="61"/>
      <c r="D75" s="64"/>
      <c r="E75" s="22"/>
      <c r="F75" s="20" t="str">
        <f>IF(OR(C75="",E75=""),"",VLOOKUP(C75,PriceSheet,MATCH(D75,Sheet3!$C$1:$AO$1,1),FALSE))</f>
        <v/>
      </c>
      <c r="G75" s="21" t="str">
        <f>IF(OR(C75="",E75=""),"",VLOOKUP(J75,Discounts,MATCH(I75,Sheet1!$D$1:$H$1,1),TRUE))</f>
        <v/>
      </c>
      <c r="H75" s="27" t="str">
        <f t="shared" si="8"/>
        <v/>
      </c>
      <c r="I75" s="13" t="e">
        <f t="shared" si="6"/>
        <v>#N/A</v>
      </c>
      <c r="J75" s="14">
        <f t="shared" si="7"/>
        <v>0</v>
      </c>
    </row>
    <row r="76" spans="1:10" ht="14" x14ac:dyDescent="0.15">
      <c r="A76" s="34">
        <v>53</v>
      </c>
      <c r="B76" s="30"/>
      <c r="C76" s="61"/>
      <c r="D76" s="64"/>
      <c r="E76" s="22"/>
      <c r="F76" s="20" t="str">
        <f>IF(OR(C76="",E76=""),"",VLOOKUP(C76,PriceSheet,MATCH(D76,Sheet3!$C$1:$AO$1,1),FALSE))</f>
        <v/>
      </c>
      <c r="G76" s="21" t="str">
        <f>IF(OR(C76="",E76=""),"",VLOOKUP(J76,Discounts,MATCH(I76,Sheet1!$D$1:$H$1,1),TRUE))</f>
        <v/>
      </c>
      <c r="H76" s="27" t="str">
        <f t="shared" si="8"/>
        <v/>
      </c>
      <c r="I76" s="13" t="e">
        <f t="shared" si="6"/>
        <v>#N/A</v>
      </c>
      <c r="J76" s="14">
        <f t="shared" si="7"/>
        <v>0</v>
      </c>
    </row>
    <row r="77" spans="1:10" ht="14" x14ac:dyDescent="0.15">
      <c r="A77" s="34">
        <v>54</v>
      </c>
      <c r="B77" s="30"/>
      <c r="C77" s="61"/>
      <c r="D77" s="64"/>
      <c r="E77" s="22"/>
      <c r="F77" s="20" t="str">
        <f>IF(OR(C77="",E77=""),"",VLOOKUP(C77,PriceSheet,MATCH(D77,Sheet3!$C$1:$AO$1,1),FALSE))</f>
        <v/>
      </c>
      <c r="G77" s="21" t="str">
        <f>IF(OR(C77="",E77=""),"",VLOOKUP(J77,Discounts,MATCH(I77,Sheet1!$D$1:$H$1,1),TRUE))</f>
        <v/>
      </c>
      <c r="H77" s="27" t="str">
        <f t="shared" si="8"/>
        <v/>
      </c>
      <c r="I77" s="13" t="e">
        <f t="shared" si="6"/>
        <v>#N/A</v>
      </c>
      <c r="J77" s="14">
        <f t="shared" si="7"/>
        <v>0</v>
      </c>
    </row>
    <row r="78" spans="1:10" ht="14" x14ac:dyDescent="0.15">
      <c r="A78" s="34">
        <v>55</v>
      </c>
      <c r="B78" s="30"/>
      <c r="C78" s="61"/>
      <c r="D78" s="65"/>
      <c r="E78" s="23"/>
      <c r="F78" s="20" t="str">
        <f>IF(OR(C78="",E78=""),"",VLOOKUP(C78,PriceSheet,MATCH(D78,Sheet3!$C$1:$AO$1,1),FALSE))</f>
        <v/>
      </c>
      <c r="G78" s="21" t="str">
        <f>IF(OR(C78="",E78=""),"",VLOOKUP(J78,Discounts,MATCH(I78,Sheet1!$D$1:$H$1,1),TRUE))</f>
        <v/>
      </c>
      <c r="H78" s="27" t="str">
        <f t="shared" si="8"/>
        <v/>
      </c>
      <c r="I78" s="13" t="e">
        <f t="shared" si="6"/>
        <v>#N/A</v>
      </c>
      <c r="J78" s="14">
        <f t="shared" si="7"/>
        <v>0</v>
      </c>
    </row>
    <row r="79" spans="1:10" ht="14" x14ac:dyDescent="0.15">
      <c r="A79" s="34">
        <v>56</v>
      </c>
      <c r="B79" s="30"/>
      <c r="C79" s="61"/>
      <c r="D79" s="65"/>
      <c r="E79" s="23"/>
      <c r="F79" s="20" t="str">
        <f>IF(OR(C79="",E79=""),"",VLOOKUP(C79,PriceSheet,MATCH(D79,Sheet3!$C$1:$AO$1,1),FALSE))</f>
        <v/>
      </c>
      <c r="G79" s="21" t="str">
        <f>IF(OR(C79="",E79=""),"",VLOOKUP(J79,Discounts,MATCH(I79,Sheet1!$D$1:$H$1,1),TRUE))</f>
        <v/>
      </c>
      <c r="H79" s="27" t="str">
        <f t="shared" si="8"/>
        <v/>
      </c>
      <c r="I79" s="13" t="e">
        <f t="shared" si="6"/>
        <v>#N/A</v>
      </c>
      <c r="J79" s="14">
        <f t="shared" si="7"/>
        <v>0</v>
      </c>
    </row>
    <row r="80" spans="1:10" ht="14" x14ac:dyDescent="0.15">
      <c r="A80" s="34">
        <v>57</v>
      </c>
      <c r="B80" s="30"/>
      <c r="C80" s="61"/>
      <c r="D80" s="65"/>
      <c r="E80" s="23"/>
      <c r="F80" s="20" t="str">
        <f>IF(OR(C80="",E80=""),"",VLOOKUP(C80,PriceSheet,MATCH(D80,Sheet3!$C$1:$AO$1,1),FALSE))</f>
        <v/>
      </c>
      <c r="G80" s="21" t="str">
        <f>IF(OR(C80="",E80=""),"",VLOOKUP(J80,Discounts,MATCH(I80,Sheet1!$D$1:$H$1,1),TRUE))</f>
        <v/>
      </c>
      <c r="H80" s="27" t="str">
        <f t="shared" si="8"/>
        <v/>
      </c>
      <c r="I80" s="13" t="e">
        <f t="shared" si="6"/>
        <v>#N/A</v>
      </c>
      <c r="J80" s="14">
        <f t="shared" si="7"/>
        <v>0</v>
      </c>
    </row>
    <row r="81" spans="1:10" ht="14" x14ac:dyDescent="0.15">
      <c r="A81" s="34">
        <v>58</v>
      </c>
      <c r="B81" s="30"/>
      <c r="C81" s="61"/>
      <c r="D81" s="65"/>
      <c r="E81" s="23"/>
      <c r="F81" s="20" t="str">
        <f>IF(OR(C81="",E81=""),"",VLOOKUP(C81,PriceSheet,MATCH(D81,Sheet3!$C$1:$AO$1,1),FALSE))</f>
        <v/>
      </c>
      <c r="G81" s="21" t="str">
        <f>IF(OR(C81="",E81=""),"",VLOOKUP(J81,Discounts,MATCH(I81,Sheet1!$D$1:$H$1,1),TRUE))</f>
        <v/>
      </c>
      <c r="H81" s="27" t="str">
        <f t="shared" si="8"/>
        <v/>
      </c>
      <c r="I81" s="13" t="e">
        <f t="shared" si="6"/>
        <v>#N/A</v>
      </c>
      <c r="J81" s="14">
        <f t="shared" si="7"/>
        <v>0</v>
      </c>
    </row>
    <row r="82" spans="1:10" ht="14" x14ac:dyDescent="0.15">
      <c r="A82" s="34">
        <v>59</v>
      </c>
      <c r="B82" s="30"/>
      <c r="C82" s="61"/>
      <c r="D82" s="65"/>
      <c r="E82" s="23"/>
      <c r="F82" s="20" t="str">
        <f>IF(OR(C82="",E82=""),"",VLOOKUP(C82,PriceSheet,MATCH(D82,Sheet3!$C$1:$AO$1,1),FALSE))</f>
        <v/>
      </c>
      <c r="G82" s="21" t="str">
        <f>IF(OR(C82="",E82=""),"",VLOOKUP(J82,Discounts,MATCH(I82,Sheet1!$D$1:$H$1,1),TRUE))</f>
        <v/>
      </c>
      <c r="H82" s="27" t="str">
        <f t="shared" si="8"/>
        <v/>
      </c>
      <c r="I82" s="13" t="e">
        <f t="shared" si="6"/>
        <v>#N/A</v>
      </c>
      <c r="J82" s="14">
        <f t="shared" si="7"/>
        <v>0</v>
      </c>
    </row>
    <row r="83" spans="1:10" ht="14" x14ac:dyDescent="0.15">
      <c r="A83" s="34">
        <v>60</v>
      </c>
      <c r="B83" s="30"/>
      <c r="C83" s="61"/>
      <c r="D83" s="65"/>
      <c r="E83" s="23"/>
      <c r="F83" s="20" t="str">
        <f>IF(OR(C83="",E83=""),"",VLOOKUP(C83,PriceSheet,MATCH(D83,Sheet3!$C$1:$AO$1,1),FALSE))</f>
        <v/>
      </c>
      <c r="G83" s="21" t="str">
        <f>IF(OR(C83="",E83=""),"",VLOOKUP(J83,Discounts,MATCH(I83,Sheet1!$D$1:$H$1,1),TRUE))</f>
        <v/>
      </c>
      <c r="H83" s="27" t="str">
        <f t="shared" si="8"/>
        <v/>
      </c>
      <c r="I83" s="13" t="e">
        <f t="shared" si="6"/>
        <v>#N/A</v>
      </c>
      <c r="J83" s="14">
        <f t="shared" si="7"/>
        <v>0</v>
      </c>
    </row>
    <row r="84" spans="1:10" ht="14" x14ac:dyDescent="0.15">
      <c r="A84" s="34">
        <v>61</v>
      </c>
      <c r="B84" s="30"/>
      <c r="C84" s="61"/>
      <c r="D84" s="65"/>
      <c r="E84" s="23"/>
      <c r="F84" s="20" t="str">
        <f>IF(OR(C84="",E84=""),"",VLOOKUP(C84,PriceSheet,MATCH(D84,Sheet3!$C$1:$AO$1,1),FALSE))</f>
        <v/>
      </c>
      <c r="G84" s="21" t="str">
        <f>IF(OR(C84="",E84=""),"",VLOOKUP(J84,Discounts,MATCH(I84,Sheet1!$D$1:$H$1,1),TRUE))</f>
        <v/>
      </c>
      <c r="H84" s="27" t="str">
        <f t="shared" si="8"/>
        <v/>
      </c>
      <c r="I84" s="13" t="e">
        <f t="shared" si="6"/>
        <v>#N/A</v>
      </c>
      <c r="J84" s="14">
        <f t="shared" si="7"/>
        <v>0</v>
      </c>
    </row>
    <row r="85" spans="1:10" ht="14" x14ac:dyDescent="0.15">
      <c r="A85" s="34">
        <v>62</v>
      </c>
      <c r="B85" s="30"/>
      <c r="C85" s="61"/>
      <c r="D85" s="65"/>
      <c r="E85" s="23"/>
      <c r="F85" s="20" t="str">
        <f>IF(OR(C85="",E85=""),"",VLOOKUP(C85,PriceSheet,MATCH(D85,Sheet3!$C$1:$AO$1,1),FALSE))</f>
        <v/>
      </c>
      <c r="G85" s="21" t="str">
        <f>IF(OR(C85="",E85=""),"",VLOOKUP(J85,Discounts,MATCH(I85,Sheet1!$D$1:$H$1,1),TRUE))</f>
        <v/>
      </c>
      <c r="H85" s="27" t="str">
        <f t="shared" si="8"/>
        <v/>
      </c>
      <c r="I85" s="13" t="e">
        <f t="shared" si="6"/>
        <v>#N/A</v>
      </c>
      <c r="J85" s="14">
        <f t="shared" si="7"/>
        <v>0</v>
      </c>
    </row>
    <row r="86" spans="1:10" ht="14" x14ac:dyDescent="0.15">
      <c r="A86" s="34">
        <v>63</v>
      </c>
      <c r="B86" s="30"/>
      <c r="C86" s="61"/>
      <c r="D86" s="65"/>
      <c r="E86" s="23"/>
      <c r="F86" s="20" t="str">
        <f>IF(OR(C86="",E86=""),"",VLOOKUP(C86,PriceSheet,MATCH(D86,Sheet3!$C$1:$AO$1,1),FALSE))</f>
        <v/>
      </c>
      <c r="G86" s="21" t="str">
        <f>IF(OR(C86="",E86=""),"",VLOOKUP(J86,Discounts,MATCH(I86,Sheet1!$D$1:$H$1,1),TRUE))</f>
        <v/>
      </c>
      <c r="H86" s="27" t="str">
        <f t="shared" si="8"/>
        <v/>
      </c>
      <c r="I86" s="13" t="e">
        <f t="shared" si="6"/>
        <v>#N/A</v>
      </c>
      <c r="J86" s="14">
        <f t="shared" si="7"/>
        <v>0</v>
      </c>
    </row>
    <row r="87" spans="1:10" ht="14" x14ac:dyDescent="0.15">
      <c r="A87" s="34">
        <v>64</v>
      </c>
      <c r="B87" s="30"/>
      <c r="C87" s="61"/>
      <c r="D87" s="65"/>
      <c r="E87" s="23"/>
      <c r="F87" s="20" t="str">
        <f>IF(OR(C87="",E87=""),"",VLOOKUP(C87,PriceSheet,MATCH(D87,Sheet3!$C$1:$AO$1,1),FALSE))</f>
        <v/>
      </c>
      <c r="G87" s="21" t="str">
        <f>IF(OR(C87="",E87=""),"",VLOOKUP(J87,Discounts,MATCH(I87,Sheet1!$D$1:$H$1,1),TRUE))</f>
        <v/>
      </c>
      <c r="H87" s="27" t="str">
        <f t="shared" si="8"/>
        <v/>
      </c>
      <c r="I87" s="13" t="e">
        <f t="shared" si="6"/>
        <v>#N/A</v>
      </c>
      <c r="J87" s="14">
        <f t="shared" si="7"/>
        <v>0</v>
      </c>
    </row>
    <row r="88" spans="1:10" ht="14" x14ac:dyDescent="0.15">
      <c r="A88" s="34">
        <v>65</v>
      </c>
      <c r="B88" s="30"/>
      <c r="C88" s="61"/>
      <c r="D88" s="65"/>
      <c r="E88" s="23"/>
      <c r="F88" s="20" t="str">
        <f>IF(OR(C88="",E88=""),"",VLOOKUP(C88,PriceSheet,MATCH(D88,Sheet3!$C$1:$AO$1,1),FALSE))</f>
        <v/>
      </c>
      <c r="G88" s="21" t="str">
        <f>IF(OR(C88="",E88=""),"",VLOOKUP(J88,Discounts,MATCH(I88,Sheet1!$D$1:$H$1,1),TRUE))</f>
        <v/>
      </c>
      <c r="H88" s="27" t="str">
        <f t="shared" si="8"/>
        <v/>
      </c>
      <c r="I88" s="13" t="e">
        <f t="shared" si="6"/>
        <v>#N/A</v>
      </c>
      <c r="J88" s="14">
        <f t="shared" si="7"/>
        <v>0</v>
      </c>
    </row>
    <row r="89" spans="1:10" ht="14" x14ac:dyDescent="0.15">
      <c r="A89" s="34">
        <v>66</v>
      </c>
      <c r="B89" s="30"/>
      <c r="C89" s="61"/>
      <c r="D89" s="65"/>
      <c r="E89" s="23"/>
      <c r="F89" s="20" t="str">
        <f>IF(OR(C89="",E89=""),"",VLOOKUP(C89,PriceSheet,MATCH(D89,Sheet3!$C$1:$AO$1,1),FALSE))</f>
        <v/>
      </c>
      <c r="G89" s="21" t="str">
        <f>IF(OR(C89="",E89=""),"",VLOOKUP(J89,Discounts,MATCH(I89,Sheet1!$D$1:$H$1,1),TRUE))</f>
        <v/>
      </c>
      <c r="H89" s="27" t="str">
        <f t="shared" ref="H89:H95" si="9">IF(OR(E89="",F89="",F89="Too short"),"",+E89*F89*(1-G89))</f>
        <v/>
      </c>
      <c r="I89" s="13" t="e">
        <f t="shared" si="6"/>
        <v>#N/A</v>
      </c>
      <c r="J89" s="14">
        <f t="shared" si="7"/>
        <v>0</v>
      </c>
    </row>
    <row r="90" spans="1:10" ht="14" x14ac:dyDescent="0.15">
      <c r="A90" s="34">
        <v>67</v>
      </c>
      <c r="B90" s="30"/>
      <c r="C90" s="61"/>
      <c r="D90" s="65"/>
      <c r="E90" s="23"/>
      <c r="F90" s="20" t="str">
        <f>IF(OR(C90="",E90=""),"",VLOOKUP(C90,PriceSheet,MATCH(D90,Sheet3!$C$1:$AO$1,1),FALSE))</f>
        <v/>
      </c>
      <c r="G90" s="21" t="str">
        <f>IF(OR(C90="",E90=""),"",VLOOKUP(J90,Discounts,MATCH(I90,Sheet1!$D$1:$H$1,1),TRUE))</f>
        <v/>
      </c>
      <c r="H90" s="27" t="str">
        <f t="shared" si="9"/>
        <v/>
      </c>
      <c r="I90" s="13" t="e">
        <f t="shared" si="6"/>
        <v>#N/A</v>
      </c>
      <c r="J90" s="14">
        <f t="shared" si="7"/>
        <v>0</v>
      </c>
    </row>
    <row r="91" spans="1:10" ht="14" x14ac:dyDescent="0.15">
      <c r="A91" s="34">
        <v>68</v>
      </c>
      <c r="B91" s="30"/>
      <c r="C91" s="61"/>
      <c r="D91" s="65"/>
      <c r="E91" s="23"/>
      <c r="F91" s="20" t="str">
        <f>IF(OR(C91="",E91=""),"",VLOOKUP(C91,PriceSheet,MATCH(D91,Sheet3!$C$1:$AO$1,1),FALSE))</f>
        <v/>
      </c>
      <c r="G91" s="21" t="str">
        <f>IF(OR(C91="",E91=""),"",VLOOKUP(J91,Discounts,MATCH(I91,Sheet1!$D$1:$H$1,1),TRUE))</f>
        <v/>
      </c>
      <c r="H91" s="27" t="str">
        <f t="shared" si="9"/>
        <v/>
      </c>
      <c r="I91" s="13" t="e">
        <f t="shared" si="6"/>
        <v>#N/A</v>
      </c>
      <c r="J91" s="14">
        <f t="shared" si="7"/>
        <v>0</v>
      </c>
    </row>
    <row r="92" spans="1:10" ht="14" x14ac:dyDescent="0.15">
      <c r="A92" s="34">
        <v>69</v>
      </c>
      <c r="B92" s="30"/>
      <c r="C92" s="61"/>
      <c r="D92" s="65"/>
      <c r="E92" s="23"/>
      <c r="F92" s="20" t="str">
        <f>IF(OR(C92="",E92=""),"",VLOOKUP(C92,PriceSheet,MATCH(D92,Sheet3!$C$1:$AO$1,1),FALSE))</f>
        <v/>
      </c>
      <c r="G92" s="21" t="str">
        <f>IF(OR(C92="",E92=""),"",VLOOKUP(J92,Discounts,MATCH(I92,Sheet1!$D$1:$H$1,1),TRUE))</f>
        <v/>
      </c>
      <c r="H92" s="27" t="str">
        <f t="shared" si="9"/>
        <v/>
      </c>
      <c r="I92" s="13" t="e">
        <f t="shared" si="6"/>
        <v>#N/A</v>
      </c>
      <c r="J92" s="14">
        <f t="shared" si="7"/>
        <v>0</v>
      </c>
    </row>
    <row r="93" spans="1:10" ht="14" x14ac:dyDescent="0.15">
      <c r="A93" s="34">
        <v>70</v>
      </c>
      <c r="B93" s="30"/>
      <c r="C93" s="61"/>
      <c r="D93" s="65"/>
      <c r="E93" s="23"/>
      <c r="F93" s="20" t="str">
        <f>IF(OR(C93="",E93=""),"",VLOOKUP(C93,PriceSheet,MATCH(D93,Sheet3!$C$1:$AO$1,1),FALSE))</f>
        <v/>
      </c>
      <c r="G93" s="21" t="str">
        <f>IF(OR(C93="",E93=""),"",VLOOKUP(J93,Discounts,MATCH(I93,Sheet1!$D$1:$H$1,1),TRUE))</f>
        <v/>
      </c>
      <c r="H93" s="27" t="str">
        <f t="shared" si="9"/>
        <v/>
      </c>
      <c r="I93" s="13" t="e">
        <f t="shared" ref="I93:I98" si="10">VLOOKUP(C93,Class,2)</f>
        <v>#N/A</v>
      </c>
      <c r="J93" s="14">
        <f t="shared" si="7"/>
        <v>0</v>
      </c>
    </row>
    <row r="94" spans="1:10" ht="14" x14ac:dyDescent="0.15">
      <c r="A94" s="34">
        <v>71</v>
      </c>
      <c r="B94" s="30"/>
      <c r="C94" s="61"/>
      <c r="D94" s="65"/>
      <c r="E94" s="23"/>
      <c r="F94" s="20" t="str">
        <f>IF(OR(C94="",E94=""),"",VLOOKUP(C94,PriceSheet,MATCH(D94,Sheet3!$C$1:$AO$1,1),FALSE))</f>
        <v/>
      </c>
      <c r="G94" s="21" t="str">
        <f>IF(OR(C94="",E94=""),"",VLOOKUP(J94,Discounts,MATCH(I94,Sheet1!$D$1:$H$1,1),TRUE))</f>
        <v/>
      </c>
      <c r="H94" s="27" t="str">
        <f t="shared" si="9"/>
        <v/>
      </c>
      <c r="I94" s="13" t="e">
        <f t="shared" si="10"/>
        <v>#N/A</v>
      </c>
      <c r="J94" s="14">
        <f t="shared" si="7"/>
        <v>0</v>
      </c>
    </row>
    <row r="95" spans="1:10" ht="14" x14ac:dyDescent="0.15">
      <c r="A95" s="34">
        <v>72</v>
      </c>
      <c r="B95" s="30"/>
      <c r="C95" s="61"/>
      <c r="D95" s="65"/>
      <c r="E95" s="23"/>
      <c r="F95" s="20" t="str">
        <f>IF(OR(C95="",E95=""),"",VLOOKUP(C95,PriceSheet,MATCH(D95,Sheet3!$C$1:$AO$1,1),FALSE))</f>
        <v/>
      </c>
      <c r="G95" s="21" t="str">
        <f>IF(OR(C95="",E95=""),"",VLOOKUP(J95,Discounts,MATCH(I95,Sheet1!$D$1:$H$1,1),TRUE))</f>
        <v/>
      </c>
      <c r="H95" s="27" t="str">
        <f t="shared" si="9"/>
        <v/>
      </c>
      <c r="I95" s="13" t="e">
        <f t="shared" si="10"/>
        <v>#N/A</v>
      </c>
      <c r="J95" s="14">
        <f t="shared" si="7"/>
        <v>0</v>
      </c>
    </row>
    <row r="96" spans="1:10" ht="14" x14ac:dyDescent="0.15">
      <c r="A96" s="34">
        <v>73</v>
      </c>
      <c r="B96" s="29"/>
      <c r="C96" s="61"/>
      <c r="D96" s="65"/>
      <c r="E96" s="23"/>
      <c r="F96" s="20" t="str">
        <f>IF(OR(C96="",E96=""),"",VLOOKUP(C96,PriceSheet,MATCH(D96,Sheet3!$C$1:$AO$1,1),FALSE))</f>
        <v/>
      </c>
      <c r="G96" s="21" t="str">
        <f>IF(OR(C96="",E96=""),"",VLOOKUP(J96,Discounts,MATCH(I96,Sheet1!$D$1:$H$1,1),TRUE))</f>
        <v/>
      </c>
      <c r="H96" s="27" t="str">
        <f t="shared" si="8"/>
        <v/>
      </c>
      <c r="I96" s="13" t="e">
        <f t="shared" si="10"/>
        <v>#N/A</v>
      </c>
      <c r="J96" s="14">
        <f t="shared" si="7"/>
        <v>0</v>
      </c>
    </row>
    <row r="97" spans="1:10" ht="14" x14ac:dyDescent="0.15">
      <c r="A97" s="34">
        <v>74</v>
      </c>
      <c r="B97" s="30"/>
      <c r="C97" s="61"/>
      <c r="D97" s="65"/>
      <c r="E97" s="23"/>
      <c r="F97" s="20" t="str">
        <f>IF(OR(C97="",E97=""),"",VLOOKUP(C97,PriceSheet,MATCH(D97,Sheet3!$C$1:$AO$1,1),FALSE))</f>
        <v/>
      </c>
      <c r="G97" s="21" t="str">
        <f>IF(OR(C97="",E97=""),"",VLOOKUP(J97,Discounts,MATCH(I97,Sheet1!$D$1:$H$1,1),TRUE))</f>
        <v/>
      </c>
      <c r="H97" s="27" t="str">
        <f t="shared" ref="H97" si="11">IF(OR(E97="",F97="",F97="Too short"),"",+E97*F97*(1-G97))</f>
        <v/>
      </c>
      <c r="I97" s="13" t="e">
        <f t="shared" si="10"/>
        <v>#N/A</v>
      </c>
      <c r="J97" s="14">
        <f t="shared" si="7"/>
        <v>0</v>
      </c>
    </row>
    <row r="98" spans="1:10" ht="14" x14ac:dyDescent="0.15">
      <c r="A98" s="34">
        <v>75</v>
      </c>
      <c r="B98" s="30"/>
      <c r="C98" s="61"/>
      <c r="D98" s="65"/>
      <c r="E98" s="23"/>
      <c r="F98" s="20" t="str">
        <f>IF(OR(C98="",E98=""),"",VLOOKUP(C98,PriceSheet,MATCH(D98,Sheet3!$C$1:$AO$1,1),FALSE))</f>
        <v/>
      </c>
      <c r="G98" s="21" t="str">
        <f>IF(OR(C98="",E98=""),"",VLOOKUP(J98,Discounts,MATCH(I98,Sheet1!$D$1:$H$1,1),TRUE))</f>
        <v/>
      </c>
      <c r="H98" s="27" t="str">
        <f t="shared" si="8"/>
        <v/>
      </c>
      <c r="I98" s="13" t="e">
        <f t="shared" si="10"/>
        <v>#N/A</v>
      </c>
      <c r="J98" s="14">
        <f t="shared" si="7"/>
        <v>0</v>
      </c>
    </row>
    <row r="99" spans="1:10" ht="14" x14ac:dyDescent="0.15">
      <c r="A99" s="34">
        <v>76</v>
      </c>
      <c r="B99" s="30"/>
      <c r="C99" s="61"/>
      <c r="D99" s="65"/>
      <c r="E99" s="23"/>
      <c r="F99" s="20" t="str">
        <f>IF(OR(C99="",E99=""),"",VLOOKUP(C99,PriceSheet,MATCH(D99,Sheet3!$C$1:$AO$1,1),FALSE))</f>
        <v/>
      </c>
      <c r="G99" s="21" t="str">
        <f>IF(OR(C99="",E99=""),"",VLOOKUP(J99,Discounts,MATCH(I99,Sheet1!$D$1:$H$1,1),TRUE))</f>
        <v/>
      </c>
      <c r="H99" s="27" t="str">
        <f t="shared" ref="H99:H100" si="12">IF(OR(E99="",F99="",F99="Too short"),"",+E99*F99*(1-G99))</f>
        <v/>
      </c>
      <c r="I99" s="13" t="e">
        <f t="shared" ref="I99:I100" si="13">VLOOKUP(C99,Class,2)</f>
        <v>#N/A</v>
      </c>
      <c r="J99" s="14">
        <f t="shared" si="7"/>
        <v>0</v>
      </c>
    </row>
    <row r="100" spans="1:10" ht="14" x14ac:dyDescent="0.15">
      <c r="A100" s="34">
        <v>77</v>
      </c>
      <c r="B100" s="30"/>
      <c r="C100" s="61"/>
      <c r="D100" s="65"/>
      <c r="E100" s="23"/>
      <c r="F100" s="20" t="str">
        <f>IF(OR(C100="",E100=""),"",VLOOKUP(C100,PriceSheet,MATCH(D100,Sheet3!$C$1:$AO$1,1),FALSE))</f>
        <v/>
      </c>
      <c r="G100" s="21" t="str">
        <f>IF(OR(C100="",E100=""),"",VLOOKUP(J100,Discounts,MATCH(I100,Sheet1!$D$1:$H$1,1),TRUE))</f>
        <v/>
      </c>
      <c r="H100" s="27" t="str">
        <f t="shared" si="12"/>
        <v/>
      </c>
      <c r="I100" s="13" t="e">
        <f t="shared" si="13"/>
        <v>#N/A</v>
      </c>
      <c r="J100" s="14">
        <f t="shared" si="7"/>
        <v>0</v>
      </c>
    </row>
    <row r="101" spans="1:10" ht="14" x14ac:dyDescent="0.15">
      <c r="A101" s="34">
        <v>78</v>
      </c>
      <c r="B101" s="30"/>
      <c r="C101" s="61"/>
      <c r="D101" s="65"/>
      <c r="E101" s="23"/>
      <c r="F101" s="20" t="str">
        <f>IF(OR(C101="",E101=""),"",VLOOKUP(C101,PriceSheet,MATCH(D101,Sheet3!$C$1:$AO$1,1),FALSE))</f>
        <v/>
      </c>
      <c r="G101" s="21" t="str">
        <f>IF(OR(C101="",E101=""),"",VLOOKUP(J101,Discounts,MATCH(I101,Sheet1!$D$1:$H$1,1),TRUE))</f>
        <v/>
      </c>
      <c r="H101" s="27" t="str">
        <f t="shared" si="8"/>
        <v/>
      </c>
      <c r="I101" s="13" t="e">
        <f>VLOOKUP(C101,Class,2)</f>
        <v>#N/A</v>
      </c>
      <c r="J101" s="14">
        <f t="shared" si="7"/>
        <v>0</v>
      </c>
    </row>
    <row r="102" spans="1:10" ht="14" x14ac:dyDescent="0.15">
      <c r="A102" s="70">
        <v>79</v>
      </c>
      <c r="B102" s="31"/>
      <c r="C102" s="62"/>
      <c r="D102" s="66"/>
      <c r="E102" s="24"/>
      <c r="F102" s="25" t="str">
        <f>IF(OR(C102="",E102=""),"",VLOOKUP(C102,PriceSheet,MATCH(D102,Sheet3!$C$1:$AO$1,1),FALSE))</f>
        <v/>
      </c>
      <c r="G102" s="26" t="str">
        <f>IF(OR(C102="",E102=""),"",VLOOKUP(J102,Discounts,MATCH(I102,Sheet1!$D$1:$H$1,1),TRUE))</f>
        <v/>
      </c>
      <c r="H102" s="28" t="str">
        <f t="shared" si="8"/>
        <v/>
      </c>
      <c r="I102" s="13" t="e">
        <f>VLOOKUP(C102,Class,2)</f>
        <v>#N/A</v>
      </c>
      <c r="J102" s="14">
        <f t="shared" si="7"/>
        <v>0</v>
      </c>
    </row>
    <row r="103" spans="1:10" x14ac:dyDescent="0.15">
      <c r="B103" s="4"/>
      <c r="C103" s="4"/>
      <c r="D103" s="16"/>
      <c r="E103" s="15"/>
      <c r="F103" s="15"/>
    </row>
  </sheetData>
  <sheetProtection selectLockedCells="1" sort="0"/>
  <mergeCells count="13">
    <mergeCell ref="B12:C12"/>
    <mergeCell ref="B13:C13"/>
    <mergeCell ref="B14:C14"/>
    <mergeCell ref="D1:H1"/>
    <mergeCell ref="B11:C11"/>
    <mergeCell ref="B1:C1"/>
    <mergeCell ref="B3:C3"/>
    <mergeCell ref="B4:C4"/>
    <mergeCell ref="B5:C5"/>
    <mergeCell ref="B6:C6"/>
    <mergeCell ref="B7:C7"/>
    <mergeCell ref="B10:C10"/>
    <mergeCell ref="B9:C9"/>
  </mergeCells>
  <dataValidations xWindow="473" yWindow="454" count="5">
    <dataValidation type="list" allowBlank="1" showInputMessage="1" showErrorMessage="1" promptTitle="Item" prompt="Please select an item from the drop down list." sqref="C18:C32 C61:C102 C34:C53" xr:uid="{00000000-0002-0000-0100-000000000000}">
      <formula1>Item</formula1>
    </dataValidation>
    <dataValidation type="decimal" errorStyle="information" allowBlank="1" showInputMessage="1" showErrorMessage="1" errorTitle="Inches only, no &quot; marks" error="Enter your length between 54&quot; and 252&quot; without the hash marks. Leave blank when ordering belts._x000a_" prompt="Enter your length in inches without hash marks." sqref="D17:D53 D61:D72" xr:uid="{00000000-0002-0000-0100-000001000000}">
      <formula1>54</formula1>
      <formula2>264</formula2>
    </dataValidation>
    <dataValidation type="list" allowBlank="1" showInputMessage="1" error="Select an item from the drop down menu." promptTitle="Item" prompt="Please select an item from the drop down list." sqref="C17" xr:uid="{00000000-0002-0000-0100-000002000000}">
      <formula1>Item</formula1>
    </dataValidation>
    <dataValidation type="list" allowBlank="1" showInputMessage="1" showErrorMessage="1" errorTitle="Select an Item" error="Please select an item using the drop down list. Scroll down to see more items." promptTitle="Item" prompt="Please select an item from the drop down list." sqref="C33" xr:uid="{00000000-0002-0000-0100-000003000000}">
      <formula1>Item</formula1>
    </dataValidation>
    <dataValidation type="list" allowBlank="1" showInputMessage="1" promptTitle="Payment Method." prompt="Please select your payment method from the drop down list." sqref="H8" xr:uid="{00000000-0002-0000-0100-000004000000}">
      <formula1>Terms</formula1>
    </dataValidation>
  </dataValidations>
  <printOptions horizontalCentered="1"/>
  <pageMargins left="0.25" right="0.25" top="0.5" bottom="0.5" header="0.3" footer="0.3"/>
  <pageSetup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73" yWindow="454" count="1">
        <x14:dataValidation type="list" allowBlank="1" showInputMessage="1" promptTitle="Shipping Method" prompt="Please select your preferred shipping method from the drop down list." xr:uid="{00000000-0002-0000-0100-000005000000}">
          <x14:formula1>
            <xm:f>Sheet1!$D$14:$D$17</xm:f>
          </x14:formula1>
          <xm:sqref>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53"/>
  <sheetViews>
    <sheetView workbookViewId="0">
      <selection activeCell="A11" sqref="A11"/>
    </sheetView>
  </sheetViews>
  <sheetFormatPr baseColWidth="10" defaultColWidth="9.1640625" defaultRowHeight="13" x14ac:dyDescent="0.15"/>
  <cols>
    <col min="1" max="1" width="32" style="13" customWidth="1"/>
    <col min="2" max="2" width="13.6640625" style="13" bestFit="1" customWidth="1"/>
    <col min="3" max="4" width="9.1640625" style="13"/>
    <col min="5" max="8" width="9.33203125" style="13" bestFit="1" customWidth="1"/>
    <col min="9" max="16384" width="9.1640625" style="13"/>
  </cols>
  <sheetData>
    <row r="1" spans="1:8" ht="14" x14ac:dyDescent="0.15">
      <c r="A1" s="37" t="s">
        <v>59</v>
      </c>
      <c r="B1" s="39">
        <v>0</v>
      </c>
      <c r="D1" s="13" t="s">
        <v>12</v>
      </c>
      <c r="E1" s="13">
        <v>1</v>
      </c>
      <c r="F1" s="13">
        <v>2</v>
      </c>
      <c r="G1" s="13">
        <v>3</v>
      </c>
      <c r="H1" s="13">
        <v>4</v>
      </c>
    </row>
    <row r="2" spans="1:8" x14ac:dyDescent="0.15">
      <c r="A2" s="39" t="s">
        <v>100</v>
      </c>
      <c r="B2" s="13">
        <v>3</v>
      </c>
      <c r="D2" s="13">
        <v>0</v>
      </c>
      <c r="E2" s="40">
        <v>0</v>
      </c>
      <c r="F2" s="40">
        <v>0</v>
      </c>
      <c r="G2" s="40">
        <v>0</v>
      </c>
      <c r="H2" s="40">
        <v>0</v>
      </c>
    </row>
    <row r="3" spans="1:8" x14ac:dyDescent="0.15">
      <c r="A3" s="39" t="s">
        <v>99</v>
      </c>
      <c r="B3" s="13">
        <v>3</v>
      </c>
      <c r="D3" s="13">
        <v>4</v>
      </c>
      <c r="E3" s="40">
        <v>0</v>
      </c>
      <c r="F3" s="40">
        <v>0</v>
      </c>
      <c r="G3" s="40">
        <v>0.1</v>
      </c>
      <c r="H3" s="40">
        <v>0</v>
      </c>
    </row>
    <row r="4" spans="1:8" x14ac:dyDescent="0.15">
      <c r="A4" s="39" t="s">
        <v>108</v>
      </c>
      <c r="B4" s="13">
        <v>2</v>
      </c>
      <c r="D4" s="13">
        <v>6</v>
      </c>
      <c r="E4" s="40">
        <v>0</v>
      </c>
      <c r="F4" s="40">
        <v>0.25</v>
      </c>
      <c r="G4" s="40">
        <v>0.1</v>
      </c>
      <c r="H4" s="40">
        <v>0.1</v>
      </c>
    </row>
    <row r="5" spans="1:8" x14ac:dyDescent="0.15">
      <c r="A5" s="13" t="s">
        <v>48</v>
      </c>
      <c r="B5" s="13">
        <v>1</v>
      </c>
      <c r="D5" s="13">
        <v>10</v>
      </c>
      <c r="E5" s="40">
        <v>0.15</v>
      </c>
      <c r="F5" s="40">
        <v>0.25</v>
      </c>
      <c r="G5" s="40">
        <v>0.1</v>
      </c>
      <c r="H5" s="40">
        <v>0.1</v>
      </c>
    </row>
    <row r="6" spans="1:8" x14ac:dyDescent="0.15">
      <c r="A6" s="39" t="s">
        <v>109</v>
      </c>
      <c r="B6" s="13">
        <v>2</v>
      </c>
      <c r="D6" s="13">
        <v>20</v>
      </c>
      <c r="E6" s="40">
        <v>0.25</v>
      </c>
      <c r="F6" s="40">
        <v>0.25</v>
      </c>
      <c r="G6" s="40">
        <v>0.1</v>
      </c>
      <c r="H6" s="40">
        <v>0.1</v>
      </c>
    </row>
    <row r="7" spans="1:8" x14ac:dyDescent="0.15">
      <c r="A7" s="39" t="s">
        <v>97</v>
      </c>
      <c r="B7" s="13">
        <v>1</v>
      </c>
      <c r="D7" s="13">
        <v>30</v>
      </c>
      <c r="E7" s="40">
        <v>0.3</v>
      </c>
      <c r="F7" s="40">
        <v>0.25</v>
      </c>
      <c r="G7" s="40">
        <v>0.1</v>
      </c>
      <c r="H7" s="40">
        <v>0.1</v>
      </c>
    </row>
    <row r="8" spans="1:8" x14ac:dyDescent="0.15">
      <c r="A8" s="13" t="s">
        <v>44</v>
      </c>
      <c r="B8" s="13">
        <v>1</v>
      </c>
    </row>
    <row r="9" spans="1:8" x14ac:dyDescent="0.15">
      <c r="A9" s="13" t="s">
        <v>45</v>
      </c>
      <c r="B9" s="13">
        <v>1</v>
      </c>
      <c r="D9" s="39" t="s">
        <v>76</v>
      </c>
    </row>
    <row r="10" spans="1:8" x14ac:dyDescent="0.15">
      <c r="A10" s="13" t="s">
        <v>46</v>
      </c>
      <c r="B10" s="13">
        <v>1</v>
      </c>
      <c r="D10" s="39" t="s">
        <v>80</v>
      </c>
    </row>
    <row r="11" spans="1:8" x14ac:dyDescent="0.15">
      <c r="A11" s="13" t="s">
        <v>47</v>
      </c>
      <c r="B11" s="13">
        <v>1</v>
      </c>
      <c r="D11" s="39" t="s">
        <v>81</v>
      </c>
    </row>
    <row r="12" spans="1:8" x14ac:dyDescent="0.15">
      <c r="A12" s="13" t="s">
        <v>33</v>
      </c>
      <c r="B12" s="13">
        <v>1</v>
      </c>
    </row>
    <row r="13" spans="1:8" x14ac:dyDescent="0.15">
      <c r="A13" s="13" t="s">
        <v>34</v>
      </c>
      <c r="B13" s="13">
        <v>1</v>
      </c>
      <c r="D13" s="39" t="s">
        <v>82</v>
      </c>
    </row>
    <row r="14" spans="1:8" x14ac:dyDescent="0.15">
      <c r="A14" s="39" t="s">
        <v>96</v>
      </c>
      <c r="B14" s="13">
        <v>1</v>
      </c>
      <c r="D14" s="39" t="s">
        <v>84</v>
      </c>
    </row>
    <row r="15" spans="1:8" x14ac:dyDescent="0.15">
      <c r="A15" s="13" t="s">
        <v>27</v>
      </c>
      <c r="B15" s="13">
        <v>1</v>
      </c>
      <c r="D15" s="39" t="s">
        <v>103</v>
      </c>
    </row>
    <row r="16" spans="1:8" x14ac:dyDescent="0.15">
      <c r="A16" s="39" t="s">
        <v>98</v>
      </c>
      <c r="B16" s="13">
        <v>1</v>
      </c>
      <c r="D16" s="39" t="s">
        <v>104</v>
      </c>
    </row>
    <row r="17" spans="1:4" x14ac:dyDescent="0.15">
      <c r="A17" s="13" t="s">
        <v>28</v>
      </c>
      <c r="B17" s="13">
        <v>1</v>
      </c>
      <c r="D17" s="13" t="s">
        <v>83</v>
      </c>
    </row>
    <row r="18" spans="1:4" x14ac:dyDescent="0.15">
      <c r="A18" s="13" t="s">
        <v>29</v>
      </c>
      <c r="B18" s="13">
        <v>1</v>
      </c>
    </row>
    <row r="19" spans="1:4" x14ac:dyDescent="0.15">
      <c r="A19" s="13" t="s">
        <v>30</v>
      </c>
      <c r="B19" s="13">
        <v>1</v>
      </c>
    </row>
    <row r="20" spans="1:4" x14ac:dyDescent="0.15">
      <c r="A20" s="13" t="s">
        <v>31</v>
      </c>
      <c r="B20" s="13">
        <v>1</v>
      </c>
    </row>
    <row r="21" spans="1:4" x14ac:dyDescent="0.15">
      <c r="A21" s="13" t="s">
        <v>32</v>
      </c>
      <c r="B21" s="13">
        <v>1</v>
      </c>
    </row>
    <row r="22" spans="1:4" x14ac:dyDescent="0.15">
      <c r="A22" s="13" t="s">
        <v>18</v>
      </c>
      <c r="B22" s="13">
        <v>1</v>
      </c>
    </row>
    <row r="23" spans="1:4" x14ac:dyDescent="0.15">
      <c r="A23" s="13" t="s">
        <v>19</v>
      </c>
      <c r="B23" s="13">
        <v>1</v>
      </c>
    </row>
    <row r="24" spans="1:4" x14ac:dyDescent="0.15">
      <c r="A24" s="13" t="s">
        <v>15</v>
      </c>
      <c r="B24" s="13">
        <v>1</v>
      </c>
    </row>
    <row r="25" spans="1:4" x14ac:dyDescent="0.15">
      <c r="A25" s="13" t="s">
        <v>16</v>
      </c>
      <c r="B25" s="13">
        <v>1</v>
      </c>
    </row>
    <row r="26" spans="1:4" x14ac:dyDescent="0.15">
      <c r="A26" s="13" t="s">
        <v>17</v>
      </c>
      <c r="B26" s="13">
        <v>1</v>
      </c>
    </row>
    <row r="27" spans="1:4" x14ac:dyDescent="0.15">
      <c r="A27" s="13" t="s">
        <v>0</v>
      </c>
      <c r="B27" s="13">
        <v>1</v>
      </c>
    </row>
    <row r="28" spans="1:4" x14ac:dyDescent="0.15">
      <c r="A28" s="13" t="s">
        <v>14</v>
      </c>
      <c r="B28" s="13">
        <v>1</v>
      </c>
    </row>
    <row r="29" spans="1:4" x14ac:dyDescent="0.15">
      <c r="A29" s="13" t="s">
        <v>13</v>
      </c>
      <c r="B29" s="13">
        <v>1</v>
      </c>
    </row>
    <row r="30" spans="1:4" x14ac:dyDescent="0.15">
      <c r="A30" s="13" t="s">
        <v>41</v>
      </c>
      <c r="B30" s="13">
        <v>1</v>
      </c>
    </row>
    <row r="31" spans="1:4" x14ac:dyDescent="0.15">
      <c r="A31" s="13" t="s">
        <v>42</v>
      </c>
      <c r="B31" s="13">
        <v>1</v>
      </c>
    </row>
    <row r="32" spans="1:4" x14ac:dyDescent="0.15">
      <c r="A32" s="13" t="s">
        <v>43</v>
      </c>
      <c r="B32" s="13">
        <v>1</v>
      </c>
    </row>
    <row r="33" spans="1:2" x14ac:dyDescent="0.15">
      <c r="A33" s="13" t="s">
        <v>38</v>
      </c>
      <c r="B33" s="13">
        <v>1</v>
      </c>
    </row>
    <row r="34" spans="1:2" x14ac:dyDescent="0.15">
      <c r="A34" s="39" t="s">
        <v>37</v>
      </c>
      <c r="B34" s="13">
        <v>1</v>
      </c>
    </row>
    <row r="35" spans="1:2" x14ac:dyDescent="0.15">
      <c r="A35" s="13" t="s">
        <v>39</v>
      </c>
      <c r="B35" s="13">
        <v>1</v>
      </c>
    </row>
    <row r="36" spans="1:2" x14ac:dyDescent="0.15">
      <c r="A36" s="13" t="s">
        <v>40</v>
      </c>
      <c r="B36" s="13">
        <v>1</v>
      </c>
    </row>
    <row r="37" spans="1:2" x14ac:dyDescent="0.15">
      <c r="A37" s="13" t="s">
        <v>25</v>
      </c>
      <c r="B37" s="13">
        <v>1</v>
      </c>
    </row>
    <row r="38" spans="1:2" x14ac:dyDescent="0.15">
      <c r="A38" s="13" t="s">
        <v>26</v>
      </c>
      <c r="B38" s="13">
        <v>1</v>
      </c>
    </row>
    <row r="39" spans="1:2" x14ac:dyDescent="0.15">
      <c r="A39" s="13" t="s">
        <v>20</v>
      </c>
      <c r="B39" s="13">
        <v>1</v>
      </c>
    </row>
    <row r="40" spans="1:2" x14ac:dyDescent="0.15">
      <c r="A40" s="13" t="s">
        <v>21</v>
      </c>
      <c r="B40" s="13">
        <v>1</v>
      </c>
    </row>
    <row r="41" spans="1:2" x14ac:dyDescent="0.15">
      <c r="A41" s="13" t="s">
        <v>22</v>
      </c>
      <c r="B41" s="13">
        <v>1</v>
      </c>
    </row>
    <row r="42" spans="1:2" x14ac:dyDescent="0.15">
      <c r="A42" s="13" t="s">
        <v>23</v>
      </c>
      <c r="B42" s="13">
        <v>1</v>
      </c>
    </row>
    <row r="43" spans="1:2" x14ac:dyDescent="0.15">
      <c r="A43" s="13" t="s">
        <v>24</v>
      </c>
      <c r="B43" s="13">
        <v>1</v>
      </c>
    </row>
    <row r="44" spans="1:2" x14ac:dyDescent="0.15">
      <c r="A44" s="39" t="s">
        <v>49</v>
      </c>
      <c r="B44" s="13">
        <v>4</v>
      </c>
    </row>
    <row r="45" spans="1:2" x14ac:dyDescent="0.15">
      <c r="A45" s="39" t="s">
        <v>50</v>
      </c>
      <c r="B45" s="13">
        <v>4</v>
      </c>
    </row>
    <row r="46" spans="1:2" x14ac:dyDescent="0.15">
      <c r="A46" s="39" t="s">
        <v>51</v>
      </c>
      <c r="B46" s="13">
        <v>4</v>
      </c>
    </row>
    <row r="47" spans="1:2" x14ac:dyDescent="0.15">
      <c r="A47" s="39" t="s">
        <v>52</v>
      </c>
      <c r="B47" s="13">
        <v>4</v>
      </c>
    </row>
    <row r="48" spans="1:2" x14ac:dyDescent="0.15">
      <c r="A48" s="39" t="s">
        <v>53</v>
      </c>
      <c r="B48" s="13">
        <v>4</v>
      </c>
    </row>
    <row r="49" spans="1:2" x14ac:dyDescent="0.15">
      <c r="A49" s="39" t="s">
        <v>54</v>
      </c>
      <c r="B49" s="13">
        <v>4</v>
      </c>
    </row>
    <row r="50" spans="1:2" x14ac:dyDescent="0.15">
      <c r="A50" s="39" t="s">
        <v>55</v>
      </c>
      <c r="B50" s="13">
        <v>0</v>
      </c>
    </row>
    <row r="51" spans="1:2" x14ac:dyDescent="0.15">
      <c r="A51" s="39" t="s">
        <v>56</v>
      </c>
      <c r="B51" s="13">
        <v>4</v>
      </c>
    </row>
    <row r="52" spans="1:2" x14ac:dyDescent="0.15">
      <c r="A52" s="39" t="s">
        <v>57</v>
      </c>
      <c r="B52" s="13">
        <v>4</v>
      </c>
    </row>
    <row r="53" spans="1:2" x14ac:dyDescent="0.15">
      <c r="A53" s="39" t="s">
        <v>58</v>
      </c>
      <c r="B53" s="13">
        <v>4</v>
      </c>
    </row>
  </sheetData>
  <sortState xmlns:xlrd2="http://schemas.microsoft.com/office/spreadsheetml/2017/richdata2" ref="A2:B53">
    <sortCondition ref="A11:A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Sheet3</vt:lpstr>
      <vt:lpstr>Order Form</vt:lpstr>
      <vt:lpstr>Sheet1</vt:lpstr>
      <vt:lpstr>Best_Way</vt:lpstr>
      <vt:lpstr>Class</vt:lpstr>
      <vt:lpstr>Discounts</vt:lpstr>
      <vt:lpstr>Item</vt:lpstr>
      <vt:lpstr>PriceSheet</vt:lpstr>
      <vt:lpstr>'Order Form'!Print_Titles</vt:lpstr>
      <vt:lpstr>Sheet3!Print_Titles</vt:lpstr>
      <vt:lpstr>ShipVia</vt:lpstr>
      <vt:lpstr>Terms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F. Gschwind</dc:creator>
  <cp:lastModifiedBy>apple@nydesigngroup.com</cp:lastModifiedBy>
  <cp:lastPrinted>2023-11-06T16:51:36Z</cp:lastPrinted>
  <dcterms:created xsi:type="dcterms:W3CDTF">1999-01-16T15:04:05Z</dcterms:created>
  <dcterms:modified xsi:type="dcterms:W3CDTF">2023-11-06T21:55:04Z</dcterms:modified>
</cp:coreProperties>
</file>